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rpleg-my.sharepoint.com/personal/david_morris_legrand_com/Documents/Documents/"/>
    </mc:Choice>
  </mc:AlternateContent>
  <xr:revisionPtr revIDLastSave="0" documentId="8_{F7684E85-1D9F-4ADD-823C-E8F4DEE5BADA}" xr6:coauthVersionLast="44" xr6:coauthVersionMax="44" xr10:uidLastSave="{00000000-0000-0000-0000-000000000000}"/>
  <workbookProtection workbookAlgorithmName="SHA-512" workbookHashValue="3jeywZvTPGlyYrBox//YRx0A7cWJrG1xURbqJrcsb2QtIicNEZWsCp7xSmyJy3Ns2TZ9MSYaPP7vMimH51/5VQ==" workbookSaltValue="sqZYFLBc7B5/ow6eeutTzQ==" workbookSpinCount="100000" lockStructure="1"/>
  <bookViews>
    <workbookView xWindow="28680" yWindow="-120" windowWidth="29040" windowHeight="15840" firstSheet="1" activeTab="1" xr2:uid="{8B9146C9-2F01-46CF-9D90-F741D78E1135}"/>
  </bookViews>
  <sheets>
    <sheet name="Tables" sheetId="3" state="veryHidden" r:id="rId1"/>
    <sheet name="Configure Tool" sheetId="6" r:id="rId2"/>
  </sheets>
  <definedNames>
    <definedName name="ABSEN">Tables!$BW$5:$BW$8</definedName>
    <definedName name="ABSENP">Tables!$DG$5:$DM$6</definedName>
    <definedName name="AOTO">Tables!$CB$5</definedName>
    <definedName name="BAKO">Tables!$CC$5</definedName>
    <definedName name="BARCO">Tables!$CD$5</definedName>
    <definedName name="CALL">Tables!$AX:$AY</definedName>
    <definedName name="CHAINZONE_IMPOSA">Tables!$CE$5</definedName>
    <definedName name="CHRISTIE">Tables!$CF$5</definedName>
    <definedName name="COLEDER">Tables!$CG$5</definedName>
    <definedName name="DELTA">Tables!$CH$5</definedName>
    <definedName name="DGX">Tables!$CI$5</definedName>
    <definedName name="DIGITAL">Tables!$CJ$5</definedName>
    <definedName name="DISPLAY">Tables!$CK$5</definedName>
    <definedName name="ESDLUMEN">Tables!$CL$5</definedName>
    <definedName name="GLIC">Tables!$CM$5</definedName>
    <definedName name="high">Tables!$B:$D</definedName>
    <definedName name="INFI_LED">Tables!$CN$5</definedName>
    <definedName name="LEYARD">Tables!$BV$5:$BV$8</definedName>
    <definedName name="LG">Tables!$CO$5:$CO$7</definedName>
    <definedName name="LIGHTHOUSE">Tables!$CP$5</definedName>
    <definedName name="man">Tables!$BA$4:$BG$14</definedName>
    <definedName name="MANMOD">Tables!$BA:$BG</definedName>
    <definedName name="manNA">Tables!$AW:$AX</definedName>
    <definedName name="MANNEW">Tables!$AV$4:$AY$14</definedName>
    <definedName name="MANNEW2">Tables!$AV$4:$AY$30</definedName>
    <definedName name="manverify">Tables!$AU:$AX</definedName>
    <definedName name="MFGSER">Tables!$DP:$EC</definedName>
    <definedName name="MITSUBISHI">Tables!$CQ$5</definedName>
    <definedName name="Models">INDEX(tbl_choices,,MATCH(region,Manufacturer,0))</definedName>
    <definedName name="MSRP">Tables!$BO$4:$BP$74</definedName>
    <definedName name="NANOLUMENS">Tables!$CA$5:$CA$6</definedName>
    <definedName name="Part">Tables!$BA:$BC</definedName>
    <definedName name="PHILIPS">Tables!$CR$5</definedName>
    <definedName name="PixelFlex">Tables!$CS$5</definedName>
    <definedName name="samsung">Tables!$BX$5:$BX$7</definedName>
    <definedName name="samsung1">Tables!#REF!</definedName>
    <definedName name="side">Tables!$CY:$DA</definedName>
    <definedName name="Side12">Tables!$AB:$AE</definedName>
    <definedName name="Side23">Tables!$AH:$AK</definedName>
    <definedName name="SILICONCORE">Tables!$BU$5:$BU$10</definedName>
    <definedName name="size">Tables!$DC$10:$DD$12</definedName>
    <definedName name="solver_adj" localSheetId="0" hidden="1">Tables!$D$6:$F$6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Tables!$B$6</definedName>
    <definedName name="solver_lhs2" localSheetId="0" hidden="1">Tables!$D$6:$F$6</definedName>
    <definedName name="solver_lhs3" localSheetId="0" hidden="1">Tables!$D$6:$F$6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Tables!#REF!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4</definedName>
    <definedName name="solver_rel3" localSheetId="0" hidden="1">4</definedName>
    <definedName name="solver_rhs1" localSheetId="0" hidden="1">Tables!$B$6</definedName>
    <definedName name="solver_rhs2" localSheetId="0" hidden="1">integer</definedName>
    <definedName name="solver_rhs3" localSheetId="0" hidden="1">integer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er" localSheetId="0" hidden="1">3</definedName>
    <definedName name="tileshigh">Tables!$B:$E</definedName>
    <definedName name="type123">Tables!$S:$Y</definedName>
    <definedName name="type234">Tables!$B:$H</definedName>
    <definedName name="type2345">Tables!$J:$P</definedName>
    <definedName name="UNILUMIN">Tables!$BY$5:$BY$7</definedName>
    <definedName name="VANGUARD">Tables!$BZ$5:$BZ$7</definedName>
    <definedName name="VISUAL">Tables!$CT$5</definedName>
    <definedName name="YES_TECH">Tables!$CU$5</definedName>
  </definedNames>
  <calcPr calcId="191029"/>
  <customWorkbookViews>
    <customWorkbookView name="Config" guid="{65C8409E-BF11-4A2E-A0C9-71C117F2F974}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6" l="1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B19" i="6" l="1"/>
  <c r="E16" i="6"/>
  <c r="DZ7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5" i="3"/>
  <c r="J8" i="6" l="1"/>
  <c r="I8" i="6"/>
  <c r="K8" i="6" l="1"/>
  <c r="K9" i="6" s="1"/>
  <c r="J9" i="6"/>
  <c r="I9" i="6"/>
  <c r="I10" i="6" l="1"/>
  <c r="L8" i="6"/>
  <c r="L9" i="6" s="1"/>
  <c r="J10" i="6" l="1"/>
  <c r="K10" i="6" s="1"/>
  <c r="L10" i="6" s="1"/>
  <c r="I11" i="6"/>
  <c r="M8" i="6"/>
  <c r="M9" i="6" s="1"/>
  <c r="I12" i="6" l="1"/>
  <c r="J11" i="6"/>
  <c r="K11" i="6" s="1"/>
  <c r="L11" i="6" s="1"/>
  <c r="M10" i="6"/>
  <c r="N8" i="6"/>
  <c r="O8" i="6" s="1"/>
  <c r="J12" i="6" l="1"/>
  <c r="K12" i="6" s="1"/>
  <c r="L12" i="6" s="1"/>
  <c r="I13" i="6"/>
  <c r="M11" i="6"/>
  <c r="N9" i="6"/>
  <c r="N10" i="6" s="1"/>
  <c r="P8" i="6"/>
  <c r="O9" i="6"/>
  <c r="I14" i="6" l="1"/>
  <c r="J13" i="6"/>
  <c r="K13" i="6" s="1"/>
  <c r="L13" i="6" s="1"/>
  <c r="M12" i="6"/>
  <c r="N11" i="6"/>
  <c r="O10" i="6"/>
  <c r="Q8" i="6"/>
  <c r="P9" i="6"/>
  <c r="I15" i="6" l="1"/>
  <c r="J14" i="6"/>
  <c r="K14" i="6" s="1"/>
  <c r="L14" i="6" s="1"/>
  <c r="P10" i="6"/>
  <c r="N12" i="6"/>
  <c r="M13" i="6"/>
  <c r="O11" i="6"/>
  <c r="R8" i="6"/>
  <c r="Q9" i="6"/>
  <c r="I16" i="6" l="1"/>
  <c r="J15" i="6"/>
  <c r="K15" i="6" s="1"/>
  <c r="O12" i="6"/>
  <c r="M14" i="6"/>
  <c r="Q10" i="6"/>
  <c r="N13" i="6"/>
  <c r="P11" i="6"/>
  <c r="S8" i="6"/>
  <c r="R9" i="6"/>
  <c r="L15" i="6" l="1"/>
  <c r="M15" i="6" s="1"/>
  <c r="J16" i="6"/>
  <c r="K16" i="6" s="1"/>
  <c r="I17" i="6"/>
  <c r="P12" i="6"/>
  <c r="O13" i="6"/>
  <c r="N14" i="6"/>
  <c r="R10" i="6"/>
  <c r="Q11" i="6"/>
  <c r="S9" i="6"/>
  <c r="T8" i="6"/>
  <c r="L16" i="6" l="1"/>
  <c r="M16" i="6" s="1"/>
  <c r="J17" i="6"/>
  <c r="K17" i="6" s="1"/>
  <c r="I18" i="6"/>
  <c r="O14" i="6"/>
  <c r="P13" i="6"/>
  <c r="N15" i="6"/>
  <c r="Q12" i="6"/>
  <c r="S10" i="6"/>
  <c r="R11" i="6"/>
  <c r="T9" i="6"/>
  <c r="U8" i="6"/>
  <c r="L17" i="6" l="1"/>
  <c r="M17" i="6" s="1"/>
  <c r="J18" i="6"/>
  <c r="K18" i="6" s="1"/>
  <c r="I19" i="6"/>
  <c r="Q13" i="6"/>
  <c r="P14" i="6"/>
  <c r="N16" i="6"/>
  <c r="R12" i="6"/>
  <c r="O15" i="6"/>
  <c r="T10" i="6"/>
  <c r="S11" i="6"/>
  <c r="U9" i="6"/>
  <c r="V8" i="6"/>
  <c r="L18" i="6" l="1"/>
  <c r="M18" i="6" s="1"/>
  <c r="I20" i="6"/>
  <c r="J19" i="6"/>
  <c r="K19" i="6" s="1"/>
  <c r="Q14" i="6"/>
  <c r="R13" i="6"/>
  <c r="O16" i="6"/>
  <c r="N17" i="6"/>
  <c r="S12" i="6"/>
  <c r="U10" i="6"/>
  <c r="P15" i="6"/>
  <c r="T11" i="6"/>
  <c r="V9" i="6"/>
  <c r="W8" i="6"/>
  <c r="L19" i="6" l="1"/>
  <c r="M19" i="6" s="1"/>
  <c r="J20" i="6"/>
  <c r="K20" i="6" s="1"/>
  <c r="I21" i="6"/>
  <c r="Q15" i="6"/>
  <c r="R14" i="6"/>
  <c r="P16" i="6"/>
  <c r="N18" i="6"/>
  <c r="O17" i="6"/>
  <c r="T12" i="6"/>
  <c r="S13" i="6"/>
  <c r="V10" i="6"/>
  <c r="U11" i="6"/>
  <c r="X8" i="6"/>
  <c r="W9" i="6"/>
  <c r="L20" i="6" l="1"/>
  <c r="M20" i="6" s="1"/>
  <c r="J21" i="6"/>
  <c r="K21" i="6" s="1"/>
  <c r="I22" i="6"/>
  <c r="Q16" i="6"/>
  <c r="R15" i="6"/>
  <c r="N19" i="6"/>
  <c r="P17" i="6"/>
  <c r="O18" i="6"/>
  <c r="U12" i="6"/>
  <c r="T13" i="6"/>
  <c r="S14" i="6"/>
  <c r="W10" i="6"/>
  <c r="V11" i="6"/>
  <c r="Y8" i="6"/>
  <c r="X9" i="6"/>
  <c r="J22" i="6" l="1"/>
  <c r="K22" i="6" s="1"/>
  <c r="I23" i="6"/>
  <c r="L21" i="6"/>
  <c r="M21" i="6" s="1"/>
  <c r="Q17" i="6"/>
  <c r="R16" i="6"/>
  <c r="O19" i="6"/>
  <c r="N20" i="6"/>
  <c r="P18" i="6"/>
  <c r="U13" i="6"/>
  <c r="V12" i="6"/>
  <c r="T14" i="6"/>
  <c r="X10" i="6"/>
  <c r="S15" i="6"/>
  <c r="W11" i="6"/>
  <c r="Z8" i="6"/>
  <c r="Y9" i="6"/>
  <c r="I24" i="6" l="1"/>
  <c r="J23" i="6"/>
  <c r="K23" i="6" s="1"/>
  <c r="L22" i="6"/>
  <c r="M22" i="6" s="1"/>
  <c r="R17" i="6"/>
  <c r="O20" i="6"/>
  <c r="P19" i="6"/>
  <c r="N21" i="6"/>
  <c r="Q18" i="6"/>
  <c r="S16" i="6"/>
  <c r="U14" i="6"/>
  <c r="V13" i="6"/>
  <c r="W12" i="6"/>
  <c r="Y10" i="6"/>
  <c r="T15" i="6"/>
  <c r="X11" i="6"/>
  <c r="Z9" i="6"/>
  <c r="AA8" i="6"/>
  <c r="L23" i="6" l="1"/>
  <c r="M23" i="6" s="1"/>
  <c r="J24" i="6"/>
  <c r="K24" i="6" s="1"/>
  <c r="P20" i="6"/>
  <c r="Q19" i="6"/>
  <c r="O21" i="6"/>
  <c r="N22" i="6"/>
  <c r="R18" i="6"/>
  <c r="T16" i="6"/>
  <c r="X12" i="6"/>
  <c r="S17" i="6"/>
  <c r="V14" i="6"/>
  <c r="W13" i="6"/>
  <c r="Z10" i="6"/>
  <c r="U15" i="6"/>
  <c r="Y11" i="6"/>
  <c r="AA9" i="6"/>
  <c r="AB8" i="6"/>
  <c r="L24" i="6" l="1"/>
  <c r="M24" i="6" s="1"/>
  <c r="N23" i="6"/>
  <c r="O22" i="6"/>
  <c r="Q20" i="6"/>
  <c r="P21" i="6"/>
  <c r="R19" i="6"/>
  <c r="U16" i="6"/>
  <c r="T17" i="6"/>
  <c r="Y12" i="6"/>
  <c r="X13" i="6"/>
  <c r="W14" i="6"/>
  <c r="S18" i="6"/>
  <c r="AA10" i="6"/>
  <c r="V15" i="6"/>
  <c r="Z11" i="6"/>
  <c r="AB9" i="6"/>
  <c r="AC8" i="6"/>
  <c r="N24" i="6" l="1"/>
  <c r="O23" i="6"/>
  <c r="Q21" i="6"/>
  <c r="R20" i="6"/>
  <c r="P22" i="6"/>
  <c r="S19" i="6"/>
  <c r="U17" i="6"/>
  <c r="V16" i="6"/>
  <c r="X14" i="6"/>
  <c r="Y13" i="6"/>
  <c r="Z12" i="6"/>
  <c r="T18" i="6"/>
  <c r="AB10" i="6"/>
  <c r="W15" i="6"/>
  <c r="AA11" i="6"/>
  <c r="AC9" i="6"/>
  <c r="AD8" i="6"/>
  <c r="S20" i="6" l="1"/>
  <c r="O24" i="6"/>
  <c r="R21" i="6"/>
  <c r="Q22" i="6"/>
  <c r="P23" i="6"/>
  <c r="W16" i="6"/>
  <c r="T19" i="6"/>
  <c r="V17" i="6"/>
  <c r="AA12" i="6"/>
  <c r="Z13" i="6"/>
  <c r="Y14" i="6"/>
  <c r="U18" i="6"/>
  <c r="AC10" i="6"/>
  <c r="X15" i="6"/>
  <c r="AB11" i="6"/>
  <c r="AD9" i="6"/>
  <c r="AE8" i="6"/>
  <c r="S21" i="6" l="1"/>
  <c r="T20" i="6"/>
  <c r="P24" i="6"/>
  <c r="Q23" i="6"/>
  <c r="V18" i="6"/>
  <c r="R22" i="6"/>
  <c r="W17" i="6"/>
  <c r="X16" i="6"/>
  <c r="AB12" i="6"/>
  <c r="AA13" i="6"/>
  <c r="Z14" i="6"/>
  <c r="U19" i="6"/>
  <c r="AD10" i="6"/>
  <c r="Y15" i="6"/>
  <c r="AC11" i="6"/>
  <c r="AE9" i="6"/>
  <c r="AF8" i="6"/>
  <c r="U20" i="6" l="1"/>
  <c r="T21" i="6"/>
  <c r="S22" i="6"/>
  <c r="W18" i="6"/>
  <c r="Q24" i="6"/>
  <c r="Y16" i="6"/>
  <c r="R23" i="6"/>
  <c r="X17" i="6"/>
  <c r="AC12" i="6"/>
  <c r="AA14" i="6"/>
  <c r="AB13" i="6"/>
  <c r="V19" i="6"/>
  <c r="AE10" i="6"/>
  <c r="Z15" i="6"/>
  <c r="AD11" i="6"/>
  <c r="AG8" i="6"/>
  <c r="AF9" i="6"/>
  <c r="V20" i="6" l="1"/>
  <c r="U21" i="6"/>
  <c r="T22" i="6"/>
  <c r="R24" i="6"/>
  <c r="Y17" i="6"/>
  <c r="Z16" i="6"/>
  <c r="X18" i="6"/>
  <c r="S23" i="6"/>
  <c r="AC13" i="6"/>
  <c r="AD12" i="6"/>
  <c r="W19" i="6"/>
  <c r="AB14" i="6"/>
  <c r="AF10" i="6"/>
  <c r="AA15" i="6"/>
  <c r="AE11" i="6"/>
  <c r="AH8" i="6"/>
  <c r="AG9" i="6"/>
  <c r="V21" i="6" l="1"/>
  <c r="U22" i="6"/>
  <c r="S24" i="6"/>
  <c r="AA16" i="6"/>
  <c r="T23" i="6"/>
  <c r="Z17" i="6"/>
  <c r="Y18" i="6"/>
  <c r="X19" i="6"/>
  <c r="AC14" i="6"/>
  <c r="AD13" i="6"/>
  <c r="W20" i="6"/>
  <c r="AE12" i="6"/>
  <c r="AG10" i="6"/>
  <c r="AB15" i="6"/>
  <c r="AF11" i="6"/>
  <c r="AH9" i="6"/>
  <c r="AI8" i="6"/>
  <c r="V22" i="6" l="1"/>
  <c r="AB16" i="6"/>
  <c r="T24" i="6"/>
  <c r="X20" i="6"/>
  <c r="U23" i="6"/>
  <c r="Z18" i="6"/>
  <c r="AA17" i="6"/>
  <c r="Y19" i="6"/>
  <c r="AF12" i="6"/>
  <c r="AD14" i="6"/>
  <c r="W21" i="6"/>
  <c r="W22" i="6" s="1"/>
  <c r="AE13" i="6"/>
  <c r="AH10" i="6"/>
  <c r="AC15" i="6"/>
  <c r="AG11" i="6"/>
  <c r="AI9" i="6"/>
  <c r="AJ8" i="6"/>
  <c r="V23" i="6" l="1"/>
  <c r="AB17" i="6"/>
  <c r="Z19" i="6"/>
  <c r="U24" i="6"/>
  <c r="AC16" i="6"/>
  <c r="Y20" i="6"/>
  <c r="AA18" i="6"/>
  <c r="AG12" i="6"/>
  <c r="AE14" i="6"/>
  <c r="AF13" i="6"/>
  <c r="X21" i="6"/>
  <c r="X22" i="6" s="1"/>
  <c r="AI10" i="6"/>
  <c r="AD15" i="6"/>
  <c r="AH11" i="6"/>
  <c r="AJ9" i="6"/>
  <c r="AK8" i="6"/>
  <c r="W23" i="6"/>
  <c r="V24" i="6" l="1"/>
  <c r="W24" i="6" s="1"/>
  <c r="AA19" i="6"/>
  <c r="Z20" i="6"/>
  <c r="AC17" i="6"/>
  <c r="AD16" i="6"/>
  <c r="AB18" i="6"/>
  <c r="AH12" i="6"/>
  <c r="AF14" i="6"/>
  <c r="AG13" i="6"/>
  <c r="Y21" i="6"/>
  <c r="Y22" i="6" s="1"/>
  <c r="AJ10" i="6"/>
  <c r="AE15" i="6"/>
  <c r="AI11" i="6"/>
  <c r="X23" i="6"/>
  <c r="AK9" i="6"/>
  <c r="AL8" i="6"/>
  <c r="AL9" i="6" s="1"/>
  <c r="AE16" i="6" l="1"/>
  <c r="AA20" i="6"/>
  <c r="AD17" i="6"/>
  <c r="AC18" i="6"/>
  <c r="AB19" i="6"/>
  <c r="AH13" i="6"/>
  <c r="AI12" i="6"/>
  <c r="Z21" i="6"/>
  <c r="Z22" i="6" s="1"/>
  <c r="AK10" i="6"/>
  <c r="AL10" i="6" s="1"/>
  <c r="AG14" i="6"/>
  <c r="AF15" i="6"/>
  <c r="AJ11" i="6"/>
  <c r="X24" i="6"/>
  <c r="Y23" i="6"/>
  <c r="AF16" i="6" l="1"/>
  <c r="AE17" i="6"/>
  <c r="AD18" i="6"/>
  <c r="AB20" i="6"/>
  <c r="AC19" i="6"/>
  <c r="AJ12" i="6"/>
  <c r="AH14" i="6"/>
  <c r="AI13" i="6"/>
  <c r="AA21" i="6"/>
  <c r="AG15" i="6"/>
  <c r="AK11" i="6"/>
  <c r="Y24" i="6"/>
  <c r="Z23" i="6"/>
  <c r="AF17" i="6" l="1"/>
  <c r="AG16" i="6"/>
  <c r="AE18" i="6"/>
  <c r="AB21" i="6"/>
  <c r="AC20" i="6"/>
  <c r="AK12" i="6"/>
  <c r="AI14" i="6"/>
  <c r="AD19" i="6"/>
  <c r="AJ13" i="6"/>
  <c r="AA22" i="6"/>
  <c r="AH15" i="6"/>
  <c r="AL11" i="6"/>
  <c r="Z24" i="6"/>
  <c r="AH16" i="6" l="1"/>
  <c r="AF18" i="6"/>
  <c r="AG17" i="6"/>
  <c r="AE19" i="6"/>
  <c r="AB22" i="6"/>
  <c r="AC21" i="6"/>
  <c r="AL12" i="6"/>
  <c r="AK13" i="6"/>
  <c r="AD20" i="6"/>
  <c r="AJ14" i="6"/>
  <c r="AA23" i="6"/>
  <c r="AA24" i="6" s="1"/>
  <c r="AI15" i="6"/>
  <c r="AI16" i="6" l="1"/>
  <c r="AH17" i="6"/>
  <c r="AG18" i="6"/>
  <c r="AF19" i="6"/>
  <c r="AC22" i="6"/>
  <c r="AD21" i="6"/>
  <c r="AD22" i="6" s="1"/>
  <c r="AK14" i="6"/>
  <c r="AL13" i="6"/>
  <c r="AE20" i="6"/>
  <c r="AB23" i="6"/>
  <c r="AB24" i="6" s="1"/>
  <c r="AJ15" i="6"/>
  <c r="AI17" i="6" l="1"/>
  <c r="AJ17" i="6" s="1"/>
  <c r="AJ16" i="6"/>
  <c r="AF20" i="6"/>
  <c r="AG19" i="6"/>
  <c r="AG20" i="6" s="1"/>
  <c r="AH18" i="6"/>
  <c r="AL14" i="6"/>
  <c r="AE21" i="6"/>
  <c r="AE22" i="6" s="1"/>
  <c r="AC23" i="6"/>
  <c r="AD23" i="6" s="1"/>
  <c r="AK15" i="6"/>
  <c r="AK16" i="6" s="1"/>
  <c r="AK17" i="6" l="1"/>
  <c r="AH19" i="6"/>
  <c r="AH20" i="6" s="1"/>
  <c r="AI18" i="6"/>
  <c r="AF21" i="6"/>
  <c r="AF22" i="6" s="1"/>
  <c r="AC24" i="6"/>
  <c r="AD24" i="6" s="1"/>
  <c r="AL15" i="6"/>
  <c r="AL16" i="6" s="1"/>
  <c r="AL17" i="6" s="1"/>
  <c r="AE23" i="6"/>
  <c r="AI19" i="6" l="1"/>
  <c r="AI20" i="6" s="1"/>
  <c r="AJ18" i="6"/>
  <c r="AG21" i="6"/>
  <c r="AG22" i="6" s="1"/>
  <c r="AE24" i="6"/>
  <c r="AF23" i="6"/>
  <c r="AJ19" i="6" l="1"/>
  <c r="AK18" i="6"/>
  <c r="AK19" i="6" s="1"/>
  <c r="AJ20" i="6"/>
  <c r="AH21" i="6"/>
  <c r="AH22" i="6" s="1"/>
  <c r="AF24" i="6"/>
  <c r="AG23" i="6"/>
  <c r="AL18" i="6" l="1"/>
  <c r="AL19" i="6" s="1"/>
  <c r="AK20" i="6"/>
  <c r="AI21" i="6"/>
  <c r="AI22" i="6" s="1"/>
  <c r="AG24" i="6"/>
  <c r="AH23" i="6"/>
  <c r="AL20" i="6" l="1"/>
  <c r="AJ21" i="6"/>
  <c r="AJ22" i="6" s="1"/>
  <c r="AH24" i="6"/>
  <c r="AI23" i="6"/>
  <c r="AK21" i="6" l="1"/>
  <c r="AK22" i="6" s="1"/>
  <c r="AI24" i="6"/>
  <c r="AJ23" i="6"/>
  <c r="AL21" i="6" l="1"/>
  <c r="AL22" i="6" s="1"/>
  <c r="AJ24" i="6"/>
  <c r="AK23" i="6"/>
  <c r="AK24" i="6" l="1"/>
  <c r="AL23" i="6"/>
  <c r="AL24" i="6" l="1"/>
  <c r="E18" i="6" l="1"/>
  <c r="E17" i="6"/>
  <c r="E7" i="6"/>
  <c r="B16" i="6"/>
  <c r="B18" i="6"/>
  <c r="B17" i="6"/>
  <c r="B20" i="6"/>
  <c r="B21" i="6"/>
  <c r="C9" i="6"/>
  <c r="C16" i="6" l="1"/>
  <c r="C17" i="6"/>
  <c r="F17" i="6"/>
  <c r="F16" i="6"/>
  <c r="F18" i="6"/>
  <c r="A27" i="6" s="1"/>
  <c r="C20" i="6"/>
  <c r="C18" i="6"/>
  <c r="C19" i="6"/>
  <c r="B9" i="6"/>
  <c r="A28" i="6" l="1"/>
  <c r="A26" i="6"/>
  <c r="I25" i="6"/>
  <c r="J25" i="6" l="1"/>
  <c r="K25" i="6" s="1"/>
  <c r="I26" i="6"/>
  <c r="L25" i="6" l="1"/>
  <c r="I27" i="6"/>
  <c r="J26" i="6"/>
  <c r="K26" i="6" s="1"/>
  <c r="I28" i="6" l="1"/>
  <c r="L26" i="6"/>
  <c r="M25" i="6"/>
  <c r="J27" i="6"/>
  <c r="K27" i="6" s="1"/>
  <c r="J28" i="6" l="1"/>
  <c r="K28" i="6" s="1"/>
  <c r="I29" i="6"/>
  <c r="N25" i="6"/>
  <c r="O25" i="6" s="1"/>
  <c r="M26" i="6"/>
  <c r="L27" i="6"/>
  <c r="J29" i="6" l="1"/>
  <c r="K29" i="6" s="1"/>
  <c r="I30" i="6"/>
  <c r="N26" i="6"/>
  <c r="O26" i="6" s="1"/>
  <c r="L28" i="6"/>
  <c r="M27" i="6"/>
  <c r="P25" i="6"/>
  <c r="I31" i="6" l="1"/>
  <c r="J30" i="6"/>
  <c r="K30" i="6" s="1"/>
  <c r="L29" i="6"/>
  <c r="M28" i="6"/>
  <c r="P26" i="6"/>
  <c r="N27" i="6"/>
  <c r="Q25" i="6"/>
  <c r="I32" i="6" l="1"/>
  <c r="J31" i="6"/>
  <c r="K31" i="6" s="1"/>
  <c r="L30" i="6"/>
  <c r="M29" i="6"/>
  <c r="N28" i="6"/>
  <c r="Q26" i="6"/>
  <c r="O27" i="6"/>
  <c r="R25" i="6"/>
  <c r="I33" i="6" l="1"/>
  <c r="J33" i="6" s="1"/>
  <c r="J32" i="6"/>
  <c r="K32" i="6" s="1"/>
  <c r="O28" i="6"/>
  <c r="M30" i="6"/>
  <c r="N29" i="6"/>
  <c r="L31" i="6"/>
  <c r="R26" i="6"/>
  <c r="P27" i="6"/>
  <c r="I34" i="6" l="1"/>
  <c r="J34" i="6" s="1"/>
  <c r="P28" i="6"/>
  <c r="O29" i="6"/>
  <c r="M31" i="6"/>
  <c r="N30" i="6"/>
  <c r="L32" i="6"/>
  <c r="K33" i="6"/>
  <c r="Q27" i="6"/>
  <c r="S25" i="6"/>
  <c r="S26" i="6" s="1"/>
  <c r="I35" i="6" l="1"/>
  <c r="I36" i="6" s="1"/>
  <c r="Q28" i="6"/>
  <c r="P29" i="6"/>
  <c r="O30" i="6"/>
  <c r="M32" i="6"/>
  <c r="N31" i="6"/>
  <c r="L33" i="6"/>
  <c r="K34" i="6"/>
  <c r="J35" i="6"/>
  <c r="R27" i="6"/>
  <c r="T25" i="6"/>
  <c r="T26" i="6" s="1"/>
  <c r="R28" i="6" l="1"/>
  <c r="Q29" i="6"/>
  <c r="P30" i="6"/>
  <c r="O31" i="6"/>
  <c r="J36" i="6"/>
  <c r="N32" i="6"/>
  <c r="M33" i="6"/>
  <c r="L34" i="6"/>
  <c r="K35" i="6"/>
  <c r="S27" i="6"/>
  <c r="S28" i="6" s="1"/>
  <c r="U25" i="6"/>
  <c r="U26" i="6" s="1"/>
  <c r="R29" i="6" l="1"/>
  <c r="Q30" i="6"/>
  <c r="P31" i="6"/>
  <c r="K36" i="6"/>
  <c r="N33" i="6"/>
  <c r="O32" i="6"/>
  <c r="M34" i="6"/>
  <c r="L35" i="6"/>
  <c r="S29" i="6"/>
  <c r="T27" i="6"/>
  <c r="T28" i="6" s="1"/>
  <c r="I37" i="6"/>
  <c r="V25" i="6"/>
  <c r="V26" i="6" s="1"/>
  <c r="R30" i="6" l="1"/>
  <c r="Q31" i="6"/>
  <c r="R31" i="6" s="1"/>
  <c r="P32" i="6"/>
  <c r="L36" i="6"/>
  <c r="O33" i="6"/>
  <c r="S30" i="6"/>
  <c r="N34" i="6"/>
  <c r="M35" i="6"/>
  <c r="T29" i="6"/>
  <c r="U27" i="6"/>
  <c r="U28" i="6" s="1"/>
  <c r="J37" i="6"/>
  <c r="K37" i="6" s="1"/>
  <c r="I38" i="6"/>
  <c r="W25" i="6"/>
  <c r="W26" i="6" s="1"/>
  <c r="Q32" i="6" l="1"/>
  <c r="R32" i="6" s="1"/>
  <c r="P33" i="6"/>
  <c r="J38" i="6"/>
  <c r="K38" i="6" s="1"/>
  <c r="I39" i="6"/>
  <c r="S31" i="6"/>
  <c r="O34" i="6"/>
  <c r="T30" i="6"/>
  <c r="N35" i="6"/>
  <c r="U29" i="6"/>
  <c r="M36" i="6"/>
  <c r="V27" i="6"/>
  <c r="V28" i="6" s="1"/>
  <c r="L37" i="6"/>
  <c r="X25" i="6"/>
  <c r="X26" i="6" s="1"/>
  <c r="Q33" i="6" l="1"/>
  <c r="P34" i="6"/>
  <c r="J39" i="6"/>
  <c r="K39" i="6" s="1"/>
  <c r="T31" i="6"/>
  <c r="U30" i="6"/>
  <c r="O35" i="6"/>
  <c r="N36" i="6"/>
  <c r="V29" i="6"/>
  <c r="W27" i="6"/>
  <c r="W28" i="6" s="1"/>
  <c r="S32" i="6"/>
  <c r="L38" i="6"/>
  <c r="Y25" i="6"/>
  <c r="Y26" i="6" s="1"/>
  <c r="M37" i="6"/>
  <c r="Q34" i="6" l="1"/>
  <c r="R33" i="6"/>
  <c r="S33" i="6" s="1"/>
  <c r="L39" i="6"/>
  <c r="U31" i="6"/>
  <c r="V30" i="6"/>
  <c r="O36" i="6"/>
  <c r="P35" i="6"/>
  <c r="Q35" i="6" s="1"/>
  <c r="W29" i="6"/>
  <c r="X27" i="6"/>
  <c r="X28" i="6" s="1"/>
  <c r="T32" i="6"/>
  <c r="M38" i="6"/>
  <c r="Z25" i="6"/>
  <c r="Z26" i="6" s="1"/>
  <c r="N37" i="6"/>
  <c r="R34" i="6" l="1"/>
  <c r="S34" i="6" s="1"/>
  <c r="M39" i="6"/>
  <c r="V31" i="6"/>
  <c r="W30" i="6"/>
  <c r="P36" i="6"/>
  <c r="Q36" i="6" s="1"/>
  <c r="X29" i="6"/>
  <c r="Y27" i="6"/>
  <c r="Y28" i="6" s="1"/>
  <c r="R35" i="6"/>
  <c r="T33" i="6"/>
  <c r="U32" i="6"/>
  <c r="N38" i="6"/>
  <c r="O37" i="6"/>
  <c r="AA25" i="6"/>
  <c r="AA26" i="6" s="1"/>
  <c r="N39" i="6" l="1"/>
  <c r="W31" i="6"/>
  <c r="X30" i="6"/>
  <c r="Y29" i="6"/>
  <c r="R36" i="6"/>
  <c r="T34" i="6"/>
  <c r="Z27" i="6"/>
  <c r="Z28" i="6" s="1"/>
  <c r="S35" i="6"/>
  <c r="U33" i="6"/>
  <c r="V32" i="6"/>
  <c r="O38" i="6"/>
  <c r="P37" i="6"/>
  <c r="AB25" i="6"/>
  <c r="AB26" i="6" s="1"/>
  <c r="A5" i="3"/>
  <c r="O39" i="6" l="1"/>
  <c r="X31" i="6"/>
  <c r="Y30" i="6"/>
  <c r="Z29" i="6"/>
  <c r="U34" i="6"/>
  <c r="S36" i="6"/>
  <c r="AA27" i="6"/>
  <c r="AA28" i="6" s="1"/>
  <c r="T35" i="6"/>
  <c r="V33" i="6"/>
  <c r="W32" i="6"/>
  <c r="P38" i="6"/>
  <c r="Q37" i="6"/>
  <c r="AC25" i="6"/>
  <c r="AC26" i="6" s="1"/>
  <c r="A6" i="3"/>
  <c r="H6" i="3"/>
  <c r="A7" i="3"/>
  <c r="H7" i="3"/>
  <c r="A8" i="3"/>
  <c r="H8" i="3"/>
  <c r="A9" i="3"/>
  <c r="H9" i="3"/>
  <c r="A10" i="3"/>
  <c r="H10" i="3"/>
  <c r="A11" i="3"/>
  <c r="H11" i="3"/>
  <c r="C21" i="6" s="1"/>
  <c r="A12" i="3"/>
  <c r="H12" i="3"/>
  <c r="A13" i="3"/>
  <c r="H13" i="3"/>
  <c r="A14" i="3"/>
  <c r="H14" i="3"/>
  <c r="A15" i="3"/>
  <c r="H15" i="3"/>
  <c r="A16" i="3"/>
  <c r="H16" i="3"/>
  <c r="A17" i="3"/>
  <c r="H17" i="3"/>
  <c r="A18" i="3"/>
  <c r="H18" i="3"/>
  <c r="A19" i="3"/>
  <c r="H19" i="3"/>
  <c r="A20" i="3"/>
  <c r="H20" i="3"/>
  <c r="A21" i="3"/>
  <c r="H21" i="3"/>
  <c r="A22" i="3"/>
  <c r="H22" i="3"/>
  <c r="A23" i="3"/>
  <c r="H23" i="3"/>
  <c r="A24" i="3"/>
  <c r="H24" i="3"/>
  <c r="A25" i="3"/>
  <c r="H25" i="3"/>
  <c r="A26" i="3"/>
  <c r="H26" i="3"/>
  <c r="A27" i="3"/>
  <c r="H27" i="3"/>
  <c r="A28" i="3"/>
  <c r="H28" i="3"/>
  <c r="A29" i="3"/>
  <c r="H29" i="3"/>
  <c r="A30" i="3"/>
  <c r="H30" i="3"/>
  <c r="A31" i="3"/>
  <c r="H31" i="3"/>
  <c r="A32" i="3"/>
  <c r="H32" i="3"/>
  <c r="A33" i="3"/>
  <c r="H33" i="3"/>
  <c r="A34" i="3"/>
  <c r="H34" i="3"/>
  <c r="P39" i="6" l="1"/>
  <c r="Y31" i="6"/>
  <c r="Z30" i="6"/>
  <c r="AA29" i="6"/>
  <c r="T36" i="6"/>
  <c r="V34" i="6"/>
  <c r="U35" i="6"/>
  <c r="AB27" i="6"/>
  <c r="AB28" i="6" s="1"/>
  <c r="W33" i="6"/>
  <c r="X32" i="6"/>
  <c r="AD25" i="6"/>
  <c r="AD26" i="6" s="1"/>
  <c r="Q38" i="6"/>
  <c r="R37" i="6"/>
  <c r="Q39" i="6" l="1"/>
  <c r="Z31" i="6"/>
  <c r="AA30" i="6"/>
  <c r="AB29" i="6"/>
  <c r="W34" i="6"/>
  <c r="U36" i="6"/>
  <c r="V35" i="6"/>
  <c r="AC27" i="6"/>
  <c r="AC28" i="6" s="1"/>
  <c r="X33" i="6"/>
  <c r="Y32" i="6"/>
  <c r="R38" i="6"/>
  <c r="S37" i="6"/>
  <c r="AE25" i="6"/>
  <c r="AE26" i="6" s="1"/>
  <c r="R39" i="6" l="1"/>
  <c r="X34" i="6"/>
  <c r="AA31" i="6"/>
  <c r="AB30" i="6"/>
  <c r="AC29" i="6"/>
  <c r="V36" i="6"/>
  <c r="W35" i="6"/>
  <c r="AD27" i="6"/>
  <c r="AD28" i="6" s="1"/>
  <c r="Y33" i="6"/>
  <c r="Z32" i="6"/>
  <c r="AF25" i="6"/>
  <c r="AF26" i="6" s="1"/>
  <c r="S38" i="6"/>
  <c r="T37" i="6"/>
  <c r="S39" i="6" l="1"/>
  <c r="Y34" i="6"/>
  <c r="AB31" i="6"/>
  <c r="AC30" i="6"/>
  <c r="AD29" i="6"/>
  <c r="W36" i="6"/>
  <c r="X35" i="6"/>
  <c r="AE27" i="6"/>
  <c r="AE28" i="6" s="1"/>
  <c r="Z33" i="6"/>
  <c r="AA32" i="6"/>
  <c r="AG25" i="6"/>
  <c r="AG26" i="6" s="1"/>
  <c r="T38" i="6"/>
  <c r="U37" i="6"/>
  <c r="Z34" i="6" l="1"/>
  <c r="T39" i="6"/>
  <c r="AC31" i="6"/>
  <c r="AD30" i="6"/>
  <c r="AE29" i="6"/>
  <c r="X36" i="6"/>
  <c r="Y35" i="6"/>
  <c r="AF27" i="6"/>
  <c r="AF28" i="6" s="1"/>
  <c r="AA33" i="6"/>
  <c r="AA34" i="6" s="1"/>
  <c r="AB32" i="6"/>
  <c r="AH25" i="6"/>
  <c r="AH26" i="6" s="1"/>
  <c r="U38" i="6"/>
  <c r="V37" i="6"/>
  <c r="U39" i="6" l="1"/>
  <c r="AD31" i="6"/>
  <c r="AF29" i="6"/>
  <c r="AE30" i="6"/>
  <c r="Y36" i="6"/>
  <c r="Z35" i="6"/>
  <c r="AG27" i="6"/>
  <c r="AG28" i="6" s="1"/>
  <c r="AB33" i="6"/>
  <c r="AB34" i="6" s="1"/>
  <c r="AC32" i="6"/>
  <c r="AI25" i="6"/>
  <c r="AI26" i="6" s="1"/>
  <c r="V38" i="6"/>
  <c r="W37" i="6"/>
  <c r="V39" i="6" l="1"/>
  <c r="AG29" i="6"/>
  <c r="AF30" i="6"/>
  <c r="AE31" i="6"/>
  <c r="Z36" i="6"/>
  <c r="AA35" i="6"/>
  <c r="AH27" i="6"/>
  <c r="AH28" i="6" s="1"/>
  <c r="AC33" i="6"/>
  <c r="AC34" i="6" s="1"/>
  <c r="AD32" i="6"/>
  <c r="W38" i="6"/>
  <c r="X37" i="6"/>
  <c r="AJ25" i="6"/>
  <c r="AJ26" i="6" s="1"/>
  <c r="W39" i="6" l="1"/>
  <c r="AH29" i="6"/>
  <c r="AG30" i="6"/>
  <c r="AF31" i="6"/>
  <c r="AA36" i="6"/>
  <c r="AB35" i="6"/>
  <c r="AI27" i="6"/>
  <c r="AI28" i="6" s="1"/>
  <c r="AD33" i="6"/>
  <c r="AD34" i="6" s="1"/>
  <c r="AE32" i="6"/>
  <c r="X38" i="6"/>
  <c r="X39" i="6" s="1"/>
  <c r="Y37" i="6"/>
  <c r="AK25" i="6"/>
  <c r="AK26" i="6" s="1"/>
  <c r="AG31" i="6" l="1"/>
  <c r="AH30" i="6"/>
  <c r="AI29" i="6"/>
  <c r="AB36" i="6"/>
  <c r="AC35" i="6"/>
  <c r="AJ27" i="6"/>
  <c r="AJ28" i="6" s="1"/>
  <c r="AE33" i="6"/>
  <c r="AE34" i="6" s="1"/>
  <c r="AF32" i="6"/>
  <c r="AL25" i="6"/>
  <c r="AL26" i="6" s="1"/>
  <c r="Y38" i="6"/>
  <c r="Y39" i="6" s="1"/>
  <c r="Z37" i="6"/>
  <c r="AH31" i="6" l="1"/>
  <c r="AI30" i="6"/>
  <c r="AJ29" i="6"/>
  <c r="AC36" i="6"/>
  <c r="AD35" i="6"/>
  <c r="AK27" i="6"/>
  <c r="AK28" i="6" s="1"/>
  <c r="AF33" i="6"/>
  <c r="AF34" i="6" s="1"/>
  <c r="AG32" i="6"/>
  <c r="Z38" i="6"/>
  <c r="Z39" i="6" s="1"/>
  <c r="AA37" i="6"/>
  <c r="AI31" i="6" l="1"/>
  <c r="AJ30" i="6"/>
  <c r="AK29" i="6"/>
  <c r="AD36" i="6"/>
  <c r="AE35" i="6"/>
  <c r="AL27" i="6"/>
  <c r="AL28" i="6" s="1"/>
  <c r="AG33" i="6"/>
  <c r="AG34" i="6" s="1"/>
  <c r="AH32" i="6"/>
  <c r="AA38" i="6"/>
  <c r="AA39" i="6" s="1"/>
  <c r="AB37" i="6"/>
  <c r="AJ31" i="6" l="1"/>
  <c r="AK30" i="6"/>
  <c r="AL29" i="6"/>
  <c r="AE36" i="6"/>
  <c r="AF35" i="6"/>
  <c r="AH33" i="6"/>
  <c r="AH34" i="6" s="1"/>
  <c r="AI32" i="6"/>
  <c r="AB38" i="6"/>
  <c r="AB39" i="6" s="1"/>
  <c r="AC37" i="6"/>
  <c r="AK31" i="6" l="1"/>
  <c r="AL30" i="6"/>
  <c r="AF36" i="6"/>
  <c r="AG35" i="6"/>
  <c r="AI33" i="6"/>
  <c r="AI34" i="6" s="1"/>
  <c r="AJ32" i="6"/>
  <c r="AC38" i="6"/>
  <c r="AC39" i="6" s="1"/>
  <c r="AD37" i="6"/>
  <c r="AL31" i="6" l="1"/>
  <c r="AG36" i="6"/>
  <c r="AH35" i="6"/>
  <c r="AJ33" i="6"/>
  <c r="AJ34" i="6" s="1"/>
  <c r="AK32" i="6"/>
  <c r="AD38" i="6"/>
  <c r="AD39" i="6" s="1"/>
  <c r="AE37" i="6"/>
  <c r="AH36" i="6" l="1"/>
  <c r="AI35" i="6"/>
  <c r="AK33" i="6"/>
  <c r="AK34" i="6" s="1"/>
  <c r="AL32" i="6"/>
  <c r="AE38" i="6"/>
  <c r="AE39" i="6" s="1"/>
  <c r="AF37" i="6"/>
  <c r="AI36" i="6" l="1"/>
  <c r="AJ35" i="6"/>
  <c r="AL33" i="6"/>
  <c r="AL34" i="6" s="1"/>
  <c r="AF38" i="6"/>
  <c r="AF39" i="6" s="1"/>
  <c r="AG37" i="6"/>
  <c r="AJ36" i="6" l="1"/>
  <c r="AK35" i="6"/>
  <c r="AG38" i="6"/>
  <c r="AG39" i="6" s="1"/>
  <c r="AH37" i="6"/>
  <c r="AK36" i="6" l="1"/>
  <c r="AL35" i="6"/>
  <c r="AH38" i="6"/>
  <c r="AH39" i="6" s="1"/>
  <c r="AI37" i="6"/>
  <c r="AL36" i="6" l="1"/>
  <c r="AI38" i="6"/>
  <c r="AI39" i="6" s="1"/>
  <c r="AJ37" i="6"/>
  <c r="AJ38" i="6" l="1"/>
  <c r="AJ39" i="6" s="1"/>
  <c r="AK37" i="6"/>
  <c r="AK38" i="6" l="1"/>
  <c r="AK39" i="6" s="1"/>
  <c r="AL37" i="6"/>
  <c r="AL38" i="6" l="1"/>
  <c r="AL39" i="6" s="1"/>
</calcChain>
</file>

<file path=xl/sharedStrings.xml><?xml version="1.0" encoding="utf-8"?>
<sst xmlns="http://schemas.openxmlformats.org/spreadsheetml/2006/main" count="528" uniqueCount="239">
  <si>
    <t>Qty</t>
  </si>
  <si>
    <t>Rows</t>
  </si>
  <si>
    <t>Connector</t>
  </si>
  <si>
    <t>Conc</t>
  </si>
  <si>
    <t>TIL1X4AA</t>
  </si>
  <si>
    <t>TIL1X3AA</t>
  </si>
  <si>
    <t>TIL1X2AA</t>
  </si>
  <si>
    <t>TILVABAA</t>
  </si>
  <si>
    <t>TIL1X4UU</t>
  </si>
  <si>
    <t>TIL1X3UU</t>
  </si>
  <si>
    <t>TIL1X2UU</t>
  </si>
  <si>
    <t>TILVABUU</t>
  </si>
  <si>
    <t>TIL1X4PT</t>
  </si>
  <si>
    <t>TIL1X3PT</t>
  </si>
  <si>
    <t>TIL1X2PT</t>
  </si>
  <si>
    <t>TILVABPT</t>
  </si>
  <si>
    <t>TIL1X3IF</t>
  </si>
  <si>
    <t>TIL1X2IF</t>
  </si>
  <si>
    <t>TILVABIF</t>
  </si>
  <si>
    <t>TIL1X1IF</t>
  </si>
  <si>
    <t>1x2, 1x3, 1x4</t>
  </si>
  <si>
    <t>1x1, 1x2, 1x3</t>
  </si>
  <si>
    <t>Absen Acclaim</t>
  </si>
  <si>
    <t>Unilumin Upanel S</t>
  </si>
  <si>
    <t>Leyard TVF</t>
  </si>
  <si>
    <t>LG LAS</t>
  </si>
  <si>
    <t>Manufacturer dvLED Series</t>
  </si>
  <si>
    <t>Conn</t>
  </si>
  <si>
    <t>-</t>
  </si>
  <si>
    <t>How Many Columns?
(How many TiLES wide?)</t>
  </si>
  <si>
    <t>Named Range:</t>
  </si>
  <si>
    <t>?</t>
  </si>
  <si>
    <t>SKU</t>
  </si>
  <si>
    <t>MSRP</t>
  </si>
  <si>
    <t>Option ?</t>
  </si>
  <si>
    <t>Row COUNT</t>
  </si>
  <si>
    <t>Barco XT</t>
  </si>
  <si>
    <t>YES TECH</t>
  </si>
  <si>
    <t>Series</t>
  </si>
  <si>
    <t>Upanel S</t>
  </si>
  <si>
    <t>TVF</t>
  </si>
  <si>
    <t>LAS</t>
  </si>
  <si>
    <t>XT</t>
  </si>
  <si>
    <t>LG</t>
  </si>
  <si>
    <t>Acclaim Plus</t>
  </si>
  <si>
    <t>ABSEN</t>
  </si>
  <si>
    <t>Acclaim Pro</t>
  </si>
  <si>
    <t>N PLUS</t>
  </si>
  <si>
    <t>CLD</t>
  </si>
  <si>
    <t>BFP</t>
  </si>
  <si>
    <t>LPR</t>
  </si>
  <si>
    <t>LED</t>
  </si>
  <si>
    <t>ACE BLOCK</t>
  </si>
  <si>
    <t>FE</t>
  </si>
  <si>
    <t>DL</t>
  </si>
  <si>
    <t>IL</t>
  </si>
  <si>
    <t>EHP</t>
  </si>
  <si>
    <t>P</t>
  </si>
  <si>
    <t>CLA</t>
  </si>
  <si>
    <t>DL2</t>
  </si>
  <si>
    <t>TWA</t>
  </si>
  <si>
    <t>VS</t>
  </si>
  <si>
    <t>ENGAGE SERIES</t>
  </si>
  <si>
    <t>NIXEL SERIES</t>
  </si>
  <si>
    <t>Fxe</t>
  </si>
  <si>
    <t xml:space="preserve">SAMSUNG </t>
  </si>
  <si>
    <t>CAMELLIA</t>
  </si>
  <si>
    <t>DAFFODIL</t>
  </si>
  <si>
    <t>LAVENDER</t>
  </si>
  <si>
    <t>LILY</t>
  </si>
  <si>
    <t>MAGNOLIA</t>
  </si>
  <si>
    <t>ORCHID HD</t>
  </si>
  <si>
    <t>USLIM</t>
  </si>
  <si>
    <t>CERIUM</t>
  </si>
  <si>
    <t>RHODIUM</t>
  </si>
  <si>
    <t>LEADER</t>
  </si>
  <si>
    <t>MC</t>
  </si>
  <si>
    <t>BARCO</t>
  </si>
  <si>
    <t>Q</t>
  </si>
  <si>
    <t>UNILUMIN</t>
  </si>
  <si>
    <t>LEYARD</t>
  </si>
  <si>
    <t>SAMSUNG</t>
  </si>
  <si>
    <t>AOTO</t>
  </si>
  <si>
    <t>BAKO</t>
  </si>
  <si>
    <t>CHAINZONE/IMPOSA</t>
  </si>
  <si>
    <t>CHRISTIE</t>
  </si>
  <si>
    <t>COLEDER</t>
  </si>
  <si>
    <t>DELTA</t>
  </si>
  <si>
    <t>DGX</t>
  </si>
  <si>
    <t>DIGITAL</t>
  </si>
  <si>
    <t>PROJECTION RADIANCE</t>
  </si>
  <si>
    <t>DISPLAY</t>
  </si>
  <si>
    <t>LAMP</t>
  </si>
  <si>
    <t>ESDLUMEN</t>
  </si>
  <si>
    <t>GLIC</t>
  </si>
  <si>
    <t>INFI LED</t>
  </si>
  <si>
    <t>LIGHTHOUSE</t>
  </si>
  <si>
    <t>MITSUBISHI</t>
  </si>
  <si>
    <t>NANOLUMENS</t>
  </si>
  <si>
    <t>PixelFlex</t>
  </si>
  <si>
    <t>SILICONCORE</t>
  </si>
  <si>
    <t>UPANEL</t>
  </si>
  <si>
    <t>VANGUARD</t>
  </si>
  <si>
    <t>IRIDIUM</t>
  </si>
  <si>
    <t>VISUAL</t>
  </si>
  <si>
    <t>UNILUMIN Upanel S</t>
  </si>
  <si>
    <t>LEYARD TVF</t>
  </si>
  <si>
    <t>BARCO XT</t>
  </si>
  <si>
    <t>ABSEN Acclaim Plus</t>
  </si>
  <si>
    <t>ABSEN Acclaim Pro</t>
  </si>
  <si>
    <t>ABSEN N PLUS</t>
  </si>
  <si>
    <t>AOTO CLD</t>
  </si>
  <si>
    <t>BAKO BFP</t>
  </si>
  <si>
    <t>CHAINZONE/IMPOSA LPR</t>
  </si>
  <si>
    <t>CHRISTIE LED</t>
  </si>
  <si>
    <t>COLEDER ACE BLOCK</t>
  </si>
  <si>
    <t>DELTA FE</t>
  </si>
  <si>
    <t>DGX DL</t>
  </si>
  <si>
    <t>DIGITAL PROJECTION RADIANCE</t>
  </si>
  <si>
    <t>DISPLAY LAMP</t>
  </si>
  <si>
    <t>ESDLUMEN EHP</t>
  </si>
  <si>
    <t>GLIC P</t>
  </si>
  <si>
    <t>INFI LED IL</t>
  </si>
  <si>
    <t>LEYARD CLA</t>
  </si>
  <si>
    <t>LEYARD DL2</t>
  </si>
  <si>
    <t>LEYARD TWA</t>
  </si>
  <si>
    <t>LIGHTHOUSE Q</t>
  </si>
  <si>
    <t>MITSUBISHI VS</t>
  </si>
  <si>
    <t>NANOLUMENS ENGAGE SERIES</t>
  </si>
  <si>
    <t>NANOLUMENS NIXEL SERIES</t>
  </si>
  <si>
    <t>PixelFlex Fxe</t>
  </si>
  <si>
    <t>SILICONCORE CAMELLIA</t>
  </si>
  <si>
    <t>SILICONCORE DAFFODIL</t>
  </si>
  <si>
    <t>SILICONCORE LAVENDER</t>
  </si>
  <si>
    <t>SILICONCORE LILY</t>
  </si>
  <si>
    <t>SILICONCORE MAGNOLIA</t>
  </si>
  <si>
    <t>SILICONCORE ORCHID HD</t>
  </si>
  <si>
    <t>UNILUMIN UPANEL</t>
  </si>
  <si>
    <t>UNILUMIN USLIM</t>
  </si>
  <si>
    <t>VANGUARD CERIUM</t>
  </si>
  <si>
    <t>VANGUARD IRIDIUM</t>
  </si>
  <si>
    <t>VANGUARD RHODIUM</t>
  </si>
  <si>
    <t>VISUAL LEADER</t>
  </si>
  <si>
    <t>YES TECH MC</t>
  </si>
  <si>
    <t>Dependant drop down ranges</t>
  </si>
  <si>
    <t>Man list for drop down</t>
  </si>
  <si>
    <t>CHAINZONE_IMPOSA</t>
  </si>
  <si>
    <t>CHAINZONE-IMPOSA</t>
  </si>
  <si>
    <t>INFI_LED</t>
  </si>
  <si>
    <t>YES_TECH</t>
  </si>
  <si>
    <t>Select Manufacturer</t>
  </si>
  <si>
    <t>Select dvLED Series</t>
  </si>
  <si>
    <t>legrandav.com/chief</t>
  </si>
  <si>
    <t>TiLED Part Number Configurator</t>
  </si>
  <si>
    <t>Please contact Chief Project Manager for available options (952)-225-6931 or send an email to lukas.westin@legrand.com</t>
  </si>
  <si>
    <t>LAA</t>
  </si>
  <si>
    <t>LAP</t>
  </si>
  <si>
    <t>LG LAA</t>
  </si>
  <si>
    <t>LG LAP</t>
  </si>
  <si>
    <t>For configuations taller than 10 displays high contact Chief Project Manager at (952)-225-6931 or send an email to lukas.westin@legrand.com</t>
  </si>
  <si>
    <t>TIL1X2AP</t>
  </si>
  <si>
    <t>TIL1X3AP</t>
  </si>
  <si>
    <t>TIL1X4AP</t>
  </si>
  <si>
    <t>TIL1X5AP</t>
  </si>
  <si>
    <t>TILVABA1</t>
  </si>
  <si>
    <t>Type2345</t>
  </si>
  <si>
    <t>manmod</t>
  </si>
  <si>
    <t>SIDE</t>
  </si>
  <si>
    <t>Yes</t>
  </si>
  <si>
    <t>No</t>
  </si>
  <si>
    <t>Drop Down options</t>
  </si>
  <si>
    <t>Select</t>
  </si>
  <si>
    <t>How Many Rows?
(How many TiLES high?)</t>
  </si>
  <si>
    <t>Small</t>
  </si>
  <si>
    <t>Medium</t>
  </si>
  <si>
    <t>Large</t>
  </si>
  <si>
    <t>AbsenP</t>
  </si>
  <si>
    <t>for part lookup</t>
  </si>
  <si>
    <t>type234</t>
  </si>
  <si>
    <t>Chief PAC525</t>
  </si>
  <si>
    <t>Chief PAC526</t>
  </si>
  <si>
    <t>Chief PAC527</t>
  </si>
  <si>
    <t>IFH</t>
  </si>
  <si>
    <t>SAMSUNG IFH</t>
  </si>
  <si>
    <t>Samsung IFH</t>
  </si>
  <si>
    <t>TIL1X3IFH</t>
  </si>
  <si>
    <t>TIL1X2IFH</t>
  </si>
  <si>
    <t>TIL1X1IFH</t>
  </si>
  <si>
    <t>1x2, 1x3, 1x4, 1x5</t>
  </si>
  <si>
    <t>9000 Series 27BDL</t>
  </si>
  <si>
    <t>Philips 9000 Series 27BDL</t>
  </si>
  <si>
    <t>PHILIPS</t>
  </si>
  <si>
    <t>Samsung IFJ</t>
  </si>
  <si>
    <t>TILVAB1</t>
  </si>
  <si>
    <t>TIL1X5PH</t>
  </si>
  <si>
    <t>TIL1X4PH</t>
  </si>
  <si>
    <t>TIL1X3PH</t>
  </si>
  <si>
    <t>TIL1X2PH</t>
  </si>
  <si>
    <t>TIL1X4IFJ</t>
  </si>
  <si>
    <t>TIL1X3IFJ</t>
  </si>
  <si>
    <t>TIL1X2IFJ</t>
  </si>
  <si>
    <t>X</t>
  </si>
  <si>
    <t>Y</t>
  </si>
  <si>
    <t>Z</t>
  </si>
  <si>
    <t>Type123</t>
  </si>
  <si>
    <t>Type234</t>
  </si>
  <si>
    <t>x</t>
  </si>
  <si>
    <t>y</t>
  </si>
  <si>
    <t>z</t>
  </si>
  <si>
    <t xml:space="preserve">1x1, 1x2, 1x3 </t>
  </si>
  <si>
    <t>Table Type</t>
  </si>
  <si>
    <t>MFGSER</t>
  </si>
  <si>
    <t>IFJ</t>
  </si>
  <si>
    <t>IFW</t>
  </si>
  <si>
    <t>IWJ</t>
  </si>
  <si>
    <t>PHILIPS 9000 Series 27BDL</t>
  </si>
  <si>
    <t>SAMSUNG IFJ</t>
  </si>
  <si>
    <t>SAMSUNG IWJ</t>
  </si>
  <si>
    <t>Wall Mount Part #</t>
  </si>
  <si>
    <t>Side Cover Part #</t>
  </si>
  <si>
    <t>TILSC2HAP</t>
  </si>
  <si>
    <t>TILSC3HAP</t>
  </si>
  <si>
    <t>TILSC2HPH</t>
  </si>
  <si>
    <t>TILSC3HPH</t>
  </si>
  <si>
    <t>TILSC2HUU</t>
  </si>
  <si>
    <t>TILSC3HUU</t>
  </si>
  <si>
    <t>TILSC2HPT</t>
  </si>
  <si>
    <t>TILSC3HPT</t>
  </si>
  <si>
    <t>TILSC1HIFH</t>
  </si>
  <si>
    <t>TILSC2HIFH</t>
  </si>
  <si>
    <t>Side23</t>
  </si>
  <si>
    <t>2high &amp; 3high</t>
  </si>
  <si>
    <t>Side12</t>
  </si>
  <si>
    <t>1high &amp; 2high</t>
  </si>
  <si>
    <t>ABSEN Acclaim Original</t>
  </si>
  <si>
    <t>We have discounted stock for the Absen Acclaim Original mounts</t>
  </si>
  <si>
    <t>Acclaim Original</t>
  </si>
  <si>
    <t>Absen</t>
  </si>
  <si>
    <t>Absen Acclaim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</si>
</sst>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&quot;$&quot;#,##0.00000000_);[Red]\(&quot;$&quot;#,##0.00000000\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1"/>
      <color theme="0" tint="-4.9989318521683403E-2"/>
      <name val="Arial"/>
      <family val="2"/>
    </font>
    <font>
      <sz val="16"/>
      <color theme="1"/>
      <name val="Calibri"/>
      <family val="2"/>
      <scheme val="minor"/>
    </font>
    <font>
      <sz val="11"/>
      <color theme="0" tint="-0.14999847407452621"/>
      <name val="Arial"/>
      <family val="2"/>
    </font>
    <font>
      <sz val="12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Unicode MS"/>
    </font>
    <font>
      <sz val="10"/>
      <color theme="0" tint="-0.14999847407452621"/>
      <name val="Arial Unicode M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B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4" fillId="6" borderId="0">
      <alignment horizontal="center"/>
    </xf>
  </cellStyleXfs>
  <cellXfs count="6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5" borderId="1" xfId="0" applyFill="1" applyBorder="1" applyAlignment="1"/>
    <xf numFmtId="0" fontId="0" fillId="0" borderId="0" xfId="0" applyAlignment="1"/>
    <xf numFmtId="0" fontId="1" fillId="6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0" fillId="8" borderId="0" xfId="0" applyFont="1" applyFill="1" applyProtection="1"/>
    <xf numFmtId="0" fontId="11" fillId="8" borderId="0" xfId="0" applyFont="1" applyFill="1" applyAlignment="1" applyProtection="1">
      <alignment vertical="center"/>
    </xf>
    <xf numFmtId="164" fontId="10" fillId="8" borderId="0" xfId="0" applyNumberFormat="1" applyFont="1" applyFill="1" applyBorder="1" applyAlignment="1" applyProtection="1">
      <alignment horizontal="center"/>
    </xf>
    <xf numFmtId="0" fontId="12" fillId="8" borderId="0" xfId="0" applyFont="1" applyFill="1" applyBorder="1" applyProtection="1"/>
    <xf numFmtId="0" fontId="2" fillId="7" borderId="1" xfId="0" applyFont="1" applyFill="1" applyBorder="1" applyAlignment="1" applyProtection="1">
      <alignment horizontal="center" vertical="center"/>
      <protection locked="0"/>
    </xf>
    <xf numFmtId="164" fontId="4" fillId="9" borderId="0" xfId="0" applyNumberFormat="1" applyFont="1" applyFill="1" applyBorder="1" applyAlignment="1">
      <alignment horizontal="center"/>
    </xf>
    <xf numFmtId="0" fontId="14" fillId="9" borderId="0" xfId="0" applyFont="1" applyFill="1" applyBorder="1"/>
    <xf numFmtId="0" fontId="0" fillId="9" borderId="0" xfId="0" applyFill="1" applyProtection="1"/>
    <xf numFmtId="0" fontId="0" fillId="9" borderId="0" xfId="0" applyFill="1" applyAlignment="1" applyProtection="1">
      <alignment horizontal="center"/>
    </xf>
    <xf numFmtId="0" fontId="13" fillId="9" borderId="0" xfId="0" applyFont="1" applyFill="1" applyProtection="1"/>
    <xf numFmtId="0" fontId="10" fillId="9" borderId="0" xfId="0" applyFont="1" applyFill="1" applyProtection="1"/>
    <xf numFmtId="0" fontId="5" fillId="9" borderId="0" xfId="0" applyFont="1" applyFill="1" applyProtection="1"/>
    <xf numFmtId="0" fontId="2" fillId="9" borderId="0" xfId="0" applyFont="1" applyFill="1" applyAlignment="1" applyProtection="1">
      <alignment vertical="center"/>
    </xf>
    <xf numFmtId="0" fontId="11" fillId="9" borderId="0" xfId="0" applyFont="1" applyFill="1" applyAlignment="1" applyProtection="1">
      <alignment vertical="center"/>
    </xf>
    <xf numFmtId="165" fontId="0" fillId="9" borderId="0" xfId="0" applyNumberFormat="1" applyFill="1" applyProtection="1"/>
    <xf numFmtId="0" fontId="0" fillId="9" borderId="0" xfId="0" applyFill="1" applyBorder="1" applyProtection="1"/>
    <xf numFmtId="0" fontId="4" fillId="9" borderId="0" xfId="0" applyFont="1" applyFill="1" applyProtection="1"/>
    <xf numFmtId="0" fontId="6" fillId="9" borderId="0" xfId="0" applyFont="1" applyFill="1" applyAlignment="1" applyProtection="1">
      <alignment vertical="center"/>
    </xf>
    <xf numFmtId="0" fontId="3" fillId="9" borderId="0" xfId="0" applyFont="1" applyFill="1" applyProtection="1"/>
    <xf numFmtId="164" fontId="4" fillId="9" borderId="0" xfId="0" applyNumberFormat="1" applyFont="1" applyFill="1" applyBorder="1" applyAlignment="1" applyProtection="1">
      <alignment horizontal="center"/>
    </xf>
    <xf numFmtId="0" fontId="14" fillId="9" borderId="0" xfId="0" applyFont="1" applyFill="1" applyBorder="1" applyProtection="1"/>
    <xf numFmtId="0" fontId="0" fillId="3" borderId="1" xfId="0" applyFill="1" applyBorder="1" applyAlignment="1">
      <alignment horizontal="center" wrapText="1"/>
    </xf>
    <xf numFmtId="0" fontId="9" fillId="9" borderId="0" xfId="0" applyFont="1" applyFill="1" applyAlignment="1" applyProtection="1">
      <alignment horizontal="left"/>
    </xf>
    <xf numFmtId="0" fontId="16" fillId="9" borderId="0" xfId="0" applyFont="1" applyFill="1" applyProtection="1"/>
    <xf numFmtId="0" fontId="17" fillId="0" borderId="1" xfId="0" applyFont="1" applyBorder="1" applyAlignment="1" applyProtection="1">
      <alignment horizontal="center" vertical="center"/>
    </xf>
    <xf numFmtId="0" fontId="0" fillId="2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9" borderId="0" xfId="0" applyFont="1" applyFill="1" applyBorder="1" applyAlignment="1" applyProtection="1">
      <alignment horizontal="center" vertical="center" wrapText="1"/>
    </xf>
    <xf numFmtId="0" fontId="5" fillId="9" borderId="0" xfId="1" applyFont="1" applyFill="1" applyBorder="1" applyAlignment="1" applyProtection="1">
      <alignment horizont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/>
    <xf numFmtId="0" fontId="19" fillId="9" borderId="0" xfId="0" applyFont="1" applyFill="1"/>
    <xf numFmtId="0" fontId="0" fillId="2" borderId="0" xfId="0" applyFill="1" applyBorder="1" applyAlignment="1">
      <alignment horizontal="left"/>
    </xf>
    <xf numFmtId="0" fontId="19" fillId="9" borderId="0" xfId="0" applyFont="1" applyFill="1" applyBorder="1"/>
    <xf numFmtId="0" fontId="20" fillId="9" borderId="0" xfId="0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horizontal="left"/>
    </xf>
    <xf numFmtId="0" fontId="9" fillId="9" borderId="0" xfId="0" applyFont="1" applyFill="1" applyAlignment="1" applyProtection="1">
      <alignment horizontal="left"/>
    </xf>
    <xf numFmtId="0" fontId="0" fillId="3" borderId="1" xfId="0" applyFill="1" applyBorder="1" applyAlignment="1">
      <alignment horizontal="left" wrapText="1"/>
    </xf>
    <xf numFmtId="0" fontId="4" fillId="9" borderId="2" xfId="0" applyFont="1" applyFill="1" applyBorder="1" applyAlignment="1" applyProtection="1">
      <alignment horizontal="center" vertical="center" wrapText="1"/>
    </xf>
    <xf numFmtId="0" fontId="9" fillId="9" borderId="0" xfId="0" applyFont="1" applyFill="1" applyAlignment="1" applyProtection="1">
      <alignment horizontal="left"/>
    </xf>
    <xf numFmtId="0" fontId="15" fillId="9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16" fillId="0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 customBuiltin="1"/>
    <cellStyle name="Style 1" xfId="2" xr:uid="{46847F5B-7B1C-CF43-8D43-74A11C784362}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/>
        <right/>
        <top/>
        <bottom/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B000"/>
      </font>
      <fill>
        <patternFill>
          <bgColor rgb="FFFFB00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color auto="1"/>
      </font>
    </dxf>
    <dxf>
      <font>
        <color theme="1"/>
      </font>
      <fill>
        <patternFill>
          <bgColor theme="1"/>
        </patternFill>
      </fill>
    </dxf>
    <dxf>
      <font>
        <color rgb="FFFFB000"/>
      </font>
      <fill>
        <patternFill>
          <bgColor rgb="FFFFB00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color rgb="FFFF0000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B000"/>
      </font>
      <fill>
        <patternFill>
          <bgColor rgb="FFFFB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B000"/>
      <color rgb="FFF1E10F"/>
      <color rgb="FFFEDA02"/>
      <color rgb="FFD9D9D9"/>
      <color rgb="FFFFEFCC"/>
      <color rgb="FFFFFFCC"/>
      <color rgb="FFFFC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06/relationships/vbaProject" Target="vbaProject.bin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256721</xdr:colOff>
      <xdr:row>22</xdr:row>
      <xdr:rowOff>74386</xdr:rowOff>
    </xdr:from>
    <xdr:to>
      <xdr:col>1</xdr:col>
      <xdr:colOff>1971221</xdr:colOff>
      <xdr:row>23</xdr:row>
      <xdr:rowOff>36286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6CF449-F891-CD4E-891B-70DDED514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042" y="7395029"/>
          <a:ext cx="1714500" cy="356507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1</xdr:row>
      <xdr:rowOff>18292</xdr:rowOff>
    </xdr:from>
    <xdr:to>
      <xdr:col>2</xdr:col>
      <xdr:colOff>1588</xdr:colOff>
      <xdr:row>3</xdr:row>
      <xdr:rowOff>50799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960847-91A0-B44E-9717-FE75BB10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99292"/>
          <a:ext cx="2146300" cy="413507"/>
        </a:xfrm>
        <a:prstGeom prst="rect">
          <a:avLst/>
        </a:prstGeom>
      </xdr:spPr>
    </xdr:pic>
    <xdr:clientData/>
  </xdr:twoCellAnchor>
  <xdr:oneCellAnchor>
    <xdr:from>
      <xdr:col>7</xdr:col>
      <xdr:colOff>340178</xdr:colOff>
      <xdr:row>5</xdr:row>
      <xdr:rowOff>2268</xdr:rowOff>
    </xdr:from>
    <xdr:ext cx="1305294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C6021F2-A1F5-5047-821C-08D9530A4EB3}"/>
            </a:ext>
          </a:extLst>
        </xdr:cNvPr>
        <xdr:cNvSpPr txBox="1"/>
      </xdr:nvSpPr>
      <xdr:spPr>
        <a:xfrm>
          <a:off x="9361714" y="1417411"/>
          <a:ext cx="130529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Your Configuration: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legrandav.com/chief" TargetMode="External"/><Relationship Id="rId1" Type="http://schemas.openxmlformats.org/officeDocument/2006/relationships/hyperlink" Target="http://www.legrandav.com/chie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8A1E-C607-4DD7-BE9E-A1FD3C8AC1A8}">
  <sheetPr codeName="Sheet1"/>
  <dimension ref="A1:EC74"/>
  <sheetViews>
    <sheetView zoomScale="118" zoomScaleNormal="118" workbookViewId="0">
      <pane xSplit="9" ySplit="4" topLeftCell="DO5" activePane="bottomRight" state="frozen"/>
      <selection pane="topRight" activeCell="J1" sqref="J1"/>
      <selection pane="bottomLeft" activeCell="A5" sqref="A5"/>
      <selection pane="bottomRight" activeCell="DP7" sqref="DP7"/>
    </sheetView>
  </sheetViews>
  <sheetFormatPr defaultColWidth="8.85546875" defaultRowHeight="13.5" customHeight="1"/>
  <cols>
    <col min="1" max="1" width="6.85546875" customWidth="1"/>
    <col min="2" max="2" width="14.42578125" style="2" bestFit="1" customWidth="1"/>
    <col min="3" max="3" width="3.28515625" style="2" customWidth="1"/>
    <col min="4" max="4" width="2.140625" style="2" bestFit="1" customWidth="1"/>
    <col min="5" max="7" width="2.140625" bestFit="1" customWidth="1"/>
    <col min="8" max="8" width="10.28515625" bestFit="1" customWidth="1"/>
    <col min="9" max="9" width="15.7109375" style="2" customWidth="1"/>
    <col min="10" max="10" width="9.42578125" style="2" bestFit="1" customWidth="1"/>
    <col min="11" max="11" width="2.140625" style="2" bestFit="1" customWidth="1"/>
    <col min="12" max="14" width="2.140625" bestFit="1" customWidth="1"/>
    <col min="15" max="15" width="2.140625" customWidth="1"/>
    <col min="16" max="16" width="10.28515625" bestFit="1" customWidth="1"/>
    <col min="17" max="17" width="10.28515625" customWidth="1"/>
    <col min="18" max="18" width="12.7109375" customWidth="1"/>
    <col min="19" max="19" width="10.28515625" customWidth="1"/>
    <col min="20" max="21" width="2.140625" bestFit="1" customWidth="1"/>
    <col min="22" max="22" width="3.140625" bestFit="1" customWidth="1"/>
    <col min="23" max="24" width="2.140625" bestFit="1" customWidth="1"/>
    <col min="25" max="25" width="10.28515625" customWidth="1"/>
    <col min="26" max="26" width="3.5703125" customWidth="1"/>
    <col min="27" max="27" width="14" bestFit="1" customWidth="1"/>
    <col min="28" max="28" width="6.85546875" bestFit="1" customWidth="1"/>
    <col min="29" max="32" width="3.5703125" customWidth="1"/>
    <col min="33" max="33" width="14" bestFit="1" customWidth="1"/>
    <col min="34" max="34" width="6.85546875" bestFit="1" customWidth="1"/>
    <col min="35" max="42" width="3.5703125" customWidth="1"/>
    <col min="43" max="43" width="10.28515625" customWidth="1"/>
    <col min="44" max="44" width="8" customWidth="1"/>
    <col min="45" max="45" width="25" bestFit="1" customWidth="1"/>
    <col min="46" max="46" width="4.7109375" customWidth="1"/>
    <col min="47" max="47" width="26" bestFit="1" customWidth="1"/>
    <col min="48" max="49" width="26" customWidth="1"/>
    <col min="50" max="50" width="63.28515625" customWidth="1"/>
    <col min="51" max="52" width="33.140625" customWidth="1"/>
    <col min="53" max="53" width="25.140625" customWidth="1"/>
    <col min="54" max="54" width="17.28515625" customWidth="1"/>
    <col min="55" max="59" width="15.85546875" customWidth="1"/>
    <col min="60" max="60" width="5.42578125" customWidth="1"/>
    <col min="63" max="63" width="13" bestFit="1" customWidth="1"/>
    <col min="68" max="68" width="9.7109375" bestFit="1" customWidth="1"/>
    <col min="72" max="72" width="15.85546875" customWidth="1"/>
    <col min="73" max="73" width="18.42578125" customWidth="1"/>
    <col min="74" max="78" width="15.85546875" customWidth="1"/>
    <col min="82" max="82" width="19.85546875" bestFit="1" customWidth="1"/>
    <col min="102" max="102" width="14.42578125" bestFit="1" customWidth="1"/>
    <col min="111" max="111" width="20" customWidth="1"/>
    <col min="120" max="120" width="24.7109375" bestFit="1" customWidth="1"/>
    <col min="121" max="121" width="9" bestFit="1" customWidth="1"/>
    <col min="122" max="122" width="9.42578125" bestFit="1" customWidth="1"/>
    <col min="123" max="125" width="9.7109375" bestFit="1" customWidth="1"/>
    <col min="126" max="126" width="9.85546875" bestFit="1" customWidth="1"/>
    <col min="130" max="130" width="11" bestFit="1" customWidth="1"/>
    <col min="131" max="132" width="10.7109375" bestFit="1" customWidth="1"/>
    <col min="133" max="133" width="10.5703125" bestFit="1" customWidth="1"/>
  </cols>
  <sheetData>
    <row r="1" spans="1:133" ht="13.5" customHeight="1">
      <c r="B1" s="4" t="s">
        <v>30</v>
      </c>
      <c r="C1" s="4"/>
      <c r="D1" s="4" t="s">
        <v>178</v>
      </c>
      <c r="I1" s="4" t="s">
        <v>30</v>
      </c>
      <c r="J1" s="4" t="s">
        <v>165</v>
      </c>
      <c r="R1" s="4" t="s">
        <v>30</v>
      </c>
      <c r="S1" s="4" t="s">
        <v>204</v>
      </c>
      <c r="T1" s="2"/>
      <c r="AA1" s="4" t="s">
        <v>30</v>
      </c>
      <c r="AB1" s="4" t="s">
        <v>232</v>
      </c>
      <c r="AG1" s="4" t="s">
        <v>30</v>
      </c>
      <c r="AH1" s="4" t="s">
        <v>230</v>
      </c>
      <c r="AR1" t="s">
        <v>145</v>
      </c>
      <c r="AY1" s="4" t="s">
        <v>30</v>
      </c>
      <c r="BA1" s="4" t="s">
        <v>30</v>
      </c>
      <c r="BB1" s="4"/>
      <c r="BC1" s="4" t="s">
        <v>166</v>
      </c>
      <c r="BT1" t="s">
        <v>144</v>
      </c>
      <c r="CX1" s="4" t="s">
        <v>30</v>
      </c>
      <c r="CY1" s="4" t="s">
        <v>167</v>
      </c>
      <c r="CZ1" s="46"/>
      <c r="DC1" t="s">
        <v>170</v>
      </c>
      <c r="DG1" s="4" t="s">
        <v>30</v>
      </c>
      <c r="DH1" s="4" t="s">
        <v>176</v>
      </c>
      <c r="DP1" s="4" t="s">
        <v>30</v>
      </c>
      <c r="DQ1" s="4" t="s">
        <v>211</v>
      </c>
    </row>
    <row r="2" spans="1:133" ht="13.5" customHeight="1">
      <c r="B2" s="9" t="s">
        <v>20</v>
      </c>
      <c r="C2" s="55"/>
      <c r="D2" s="6" t="s">
        <v>207</v>
      </c>
      <c r="E2" s="6"/>
      <c r="F2" s="6"/>
      <c r="G2" s="6"/>
      <c r="I2" s="9" t="s">
        <v>188</v>
      </c>
      <c r="J2" s="6" t="s">
        <v>206</v>
      </c>
      <c r="K2" s="6"/>
      <c r="L2" s="6"/>
      <c r="M2" s="6"/>
      <c r="N2" s="6"/>
      <c r="O2" s="6"/>
      <c r="R2" s="9" t="s">
        <v>209</v>
      </c>
      <c r="S2" s="6" t="s">
        <v>208</v>
      </c>
      <c r="T2" s="6"/>
      <c r="U2" s="6"/>
      <c r="V2" s="6"/>
      <c r="W2" s="6"/>
      <c r="X2" s="6"/>
      <c r="AA2" s="9" t="s">
        <v>233</v>
      </c>
      <c r="AB2" s="6"/>
      <c r="AC2" s="6"/>
      <c r="AD2" s="6"/>
      <c r="AE2" s="6"/>
      <c r="AG2" s="9" t="s">
        <v>231</v>
      </c>
      <c r="AH2" s="6"/>
      <c r="AI2" s="6"/>
      <c r="AJ2" s="6"/>
      <c r="AK2" s="6"/>
      <c r="AY2" s="9" t="s">
        <v>20</v>
      </c>
      <c r="CX2" s="9" t="s">
        <v>21</v>
      </c>
      <c r="DH2" t="s">
        <v>177</v>
      </c>
      <c r="DP2" s="9"/>
      <c r="DQ2" s="55"/>
      <c r="DR2" s="6"/>
      <c r="DS2" s="6"/>
      <c r="DT2" s="6"/>
    </row>
    <row r="3" spans="1:133" ht="13.5" customHeight="1">
      <c r="E3" s="2"/>
      <c r="I3"/>
      <c r="L3" s="2"/>
      <c r="S3" s="2"/>
      <c r="T3" s="2"/>
      <c r="U3" s="2"/>
      <c r="AB3" s="2"/>
      <c r="AH3" s="2"/>
      <c r="BA3">
        <v>1</v>
      </c>
      <c r="BB3">
        <v>2</v>
      </c>
      <c r="BC3">
        <v>3</v>
      </c>
      <c r="BD3">
        <v>4</v>
      </c>
      <c r="BE3">
        <v>5</v>
      </c>
      <c r="BF3">
        <v>6</v>
      </c>
      <c r="BG3">
        <v>7</v>
      </c>
    </row>
    <row r="4" spans="1:133" ht="13.5" customHeight="1">
      <c r="B4" s="1" t="s">
        <v>1</v>
      </c>
      <c r="C4" s="1">
        <v>5</v>
      </c>
      <c r="D4" s="1">
        <v>4</v>
      </c>
      <c r="E4" s="1">
        <v>3</v>
      </c>
      <c r="F4" s="1">
        <v>2</v>
      </c>
      <c r="G4" s="1">
        <v>1</v>
      </c>
      <c r="H4" s="1" t="s">
        <v>2</v>
      </c>
      <c r="I4"/>
      <c r="J4" s="1" t="s">
        <v>1</v>
      </c>
      <c r="K4" s="1">
        <v>5</v>
      </c>
      <c r="L4" s="1">
        <v>4</v>
      </c>
      <c r="M4" s="1">
        <v>3</v>
      </c>
      <c r="N4" s="1">
        <v>2</v>
      </c>
      <c r="O4" s="1">
        <v>1</v>
      </c>
      <c r="P4" s="1" t="s">
        <v>2</v>
      </c>
      <c r="Q4" s="2"/>
      <c r="S4" s="1" t="s">
        <v>1</v>
      </c>
      <c r="T4" s="1">
        <v>5</v>
      </c>
      <c r="U4" s="1">
        <v>4</v>
      </c>
      <c r="V4" s="1">
        <v>3</v>
      </c>
      <c r="W4" s="1">
        <v>2</v>
      </c>
      <c r="X4" s="1">
        <v>1</v>
      </c>
      <c r="Y4" s="1" t="s">
        <v>2</v>
      </c>
      <c r="AB4" s="1" t="s">
        <v>1</v>
      </c>
      <c r="AC4" s="1">
        <v>3</v>
      </c>
      <c r="AD4" s="1">
        <v>2</v>
      </c>
      <c r="AE4" s="1">
        <v>1</v>
      </c>
      <c r="AH4" s="1" t="s">
        <v>1</v>
      </c>
      <c r="AI4" s="1">
        <v>3</v>
      </c>
      <c r="AJ4" s="1">
        <v>2</v>
      </c>
      <c r="AK4" s="1">
        <v>1</v>
      </c>
      <c r="AQ4" s="2"/>
      <c r="AS4" s="4" t="s">
        <v>26</v>
      </c>
      <c r="AV4" s="4" t="s">
        <v>26</v>
      </c>
      <c r="AW4" s="4" t="s">
        <v>38</v>
      </c>
      <c r="AX4" s="4" t="s">
        <v>3</v>
      </c>
      <c r="AY4" s="1" t="s">
        <v>34</v>
      </c>
      <c r="BA4" s="1" t="s">
        <v>3</v>
      </c>
      <c r="BB4" s="1">
        <v>5</v>
      </c>
      <c r="BC4" s="1">
        <v>4</v>
      </c>
      <c r="BD4" s="1">
        <v>3</v>
      </c>
      <c r="BE4" s="1">
        <v>2</v>
      </c>
      <c r="BF4" s="1">
        <v>1</v>
      </c>
      <c r="BG4" s="1" t="s">
        <v>27</v>
      </c>
      <c r="BL4" s="1" t="s">
        <v>35</v>
      </c>
      <c r="BP4" s="10" t="s">
        <v>32</v>
      </c>
      <c r="BQ4" s="10" t="s">
        <v>33</v>
      </c>
      <c r="BU4" s="15" t="s">
        <v>100</v>
      </c>
      <c r="BV4" s="15" t="s">
        <v>80</v>
      </c>
      <c r="BW4" s="15" t="s">
        <v>45</v>
      </c>
      <c r="BX4" s="15" t="s">
        <v>65</v>
      </c>
      <c r="BY4" s="15" t="s">
        <v>79</v>
      </c>
      <c r="BZ4" s="15" t="s">
        <v>102</v>
      </c>
      <c r="CA4" s="15" t="s">
        <v>98</v>
      </c>
      <c r="CB4" s="15" t="s">
        <v>82</v>
      </c>
      <c r="CC4" s="15" t="s">
        <v>83</v>
      </c>
      <c r="CD4" s="15" t="s">
        <v>77</v>
      </c>
      <c r="CE4" s="15" t="s">
        <v>146</v>
      </c>
      <c r="CF4" s="15" t="s">
        <v>85</v>
      </c>
      <c r="CG4" s="15" t="s">
        <v>86</v>
      </c>
      <c r="CH4" s="15" t="s">
        <v>87</v>
      </c>
      <c r="CI4" s="15" t="s">
        <v>88</v>
      </c>
      <c r="CJ4" s="15" t="s">
        <v>89</v>
      </c>
      <c r="CK4" s="15" t="s">
        <v>91</v>
      </c>
      <c r="CL4" s="15" t="s">
        <v>93</v>
      </c>
      <c r="CM4" s="15" t="s">
        <v>94</v>
      </c>
      <c r="CN4" s="15" t="s">
        <v>148</v>
      </c>
      <c r="CO4" s="15" t="s">
        <v>43</v>
      </c>
      <c r="CP4" s="15" t="s">
        <v>96</v>
      </c>
      <c r="CQ4" s="15" t="s">
        <v>97</v>
      </c>
      <c r="CR4" s="15" t="s">
        <v>191</v>
      </c>
      <c r="CS4" s="15" t="s">
        <v>99</v>
      </c>
      <c r="CT4" s="15" t="s">
        <v>104</v>
      </c>
      <c r="CU4" s="15" t="s">
        <v>149</v>
      </c>
      <c r="CY4" s="1" t="s">
        <v>1</v>
      </c>
      <c r="CZ4" s="1">
        <v>2</v>
      </c>
      <c r="DA4" s="1">
        <v>3</v>
      </c>
      <c r="DC4" t="s">
        <v>171</v>
      </c>
    </row>
    <row r="5" spans="1:133" ht="13.5" customHeight="1">
      <c r="A5">
        <f t="shared" ref="A5" si="0">(D5*$D$4)+(E5*$E$4)+(F5*$F$4)</f>
        <v>0</v>
      </c>
      <c r="B5" s="5">
        <v>1</v>
      </c>
      <c r="C5" s="5"/>
      <c r="D5" s="3"/>
      <c r="E5" s="3"/>
      <c r="F5" s="3"/>
      <c r="G5" s="3"/>
      <c r="H5" s="3"/>
      <c r="I5"/>
      <c r="J5" s="5">
        <v>1</v>
      </c>
      <c r="K5" s="3"/>
      <c r="L5" s="3"/>
      <c r="M5" s="3"/>
      <c r="N5" s="3"/>
      <c r="O5" s="3"/>
      <c r="P5" s="3"/>
      <c r="Q5" s="2"/>
      <c r="S5" s="5">
        <v>1</v>
      </c>
      <c r="T5" s="3"/>
      <c r="U5" s="3"/>
      <c r="V5" s="3"/>
      <c r="W5" s="3"/>
      <c r="X5" s="3">
        <v>1</v>
      </c>
      <c r="Y5" s="3">
        <f>SUM(T5:X5)-1</f>
        <v>0</v>
      </c>
      <c r="AB5" s="5">
        <v>1</v>
      </c>
      <c r="AC5" s="3"/>
      <c r="AD5" s="3"/>
      <c r="AE5" s="3">
        <v>1</v>
      </c>
      <c r="AG5" s="60">
        <f>($AE$4*AE5)+($AD$4*AD5)+($AC$4*AC5)</f>
        <v>1</v>
      </c>
      <c r="AH5" s="5">
        <v>1</v>
      </c>
      <c r="AI5" s="3"/>
      <c r="AJ5" s="3"/>
      <c r="AK5" s="3"/>
      <c r="AM5" s="60">
        <f>($AK$4*AK5)+($AJ$4*AJ5)+($AI$4*AI5)</f>
        <v>0</v>
      </c>
      <c r="AQ5" s="2"/>
      <c r="AS5" s="7" t="s">
        <v>79</v>
      </c>
      <c r="AV5" s="7" t="s">
        <v>45</v>
      </c>
      <c r="AW5" s="7" t="s">
        <v>237</v>
      </c>
      <c r="AX5" s="7" t="s">
        <v>234</v>
      </c>
      <c r="AY5" s="62" t="s">
        <v>235</v>
      </c>
      <c r="BA5" s="8" t="s">
        <v>22</v>
      </c>
      <c r="BB5" s="8"/>
      <c r="BC5" s="3" t="s">
        <v>4</v>
      </c>
      <c r="BD5" s="3" t="s">
        <v>5</v>
      </c>
      <c r="BE5" s="3" t="s">
        <v>6</v>
      </c>
      <c r="BF5" s="3" t="s">
        <v>28</v>
      </c>
      <c r="BG5" s="3" t="s">
        <v>7</v>
      </c>
      <c r="BL5" s="5" t="s">
        <v>31</v>
      </c>
      <c r="BM5" s="13"/>
      <c r="BP5" s="3" t="s">
        <v>28</v>
      </c>
      <c r="BQ5" s="11"/>
      <c r="BU5" s="14" t="s">
        <v>66</v>
      </c>
      <c r="BV5" s="14" t="s">
        <v>40</v>
      </c>
      <c r="BW5" s="14" t="s">
        <v>236</v>
      </c>
      <c r="BX5" s="14" t="s">
        <v>182</v>
      </c>
      <c r="BY5" s="14" t="s">
        <v>39</v>
      </c>
      <c r="BZ5" s="14" t="s">
        <v>73</v>
      </c>
      <c r="CA5" s="14" t="s">
        <v>62</v>
      </c>
      <c r="CB5" s="14" t="s">
        <v>48</v>
      </c>
      <c r="CC5" s="14" t="s">
        <v>49</v>
      </c>
      <c r="CD5" s="14" t="s">
        <v>42</v>
      </c>
      <c r="CE5" s="14" t="s">
        <v>50</v>
      </c>
      <c r="CF5" s="14" t="s">
        <v>51</v>
      </c>
      <c r="CG5" s="14" t="s">
        <v>52</v>
      </c>
      <c r="CH5" s="14" t="s">
        <v>53</v>
      </c>
      <c r="CI5" s="14" t="s">
        <v>54</v>
      </c>
      <c r="CJ5" s="14" t="s">
        <v>90</v>
      </c>
      <c r="CK5" s="14" t="s">
        <v>92</v>
      </c>
      <c r="CL5" s="14" t="s">
        <v>56</v>
      </c>
      <c r="CM5" s="14" t="s">
        <v>57</v>
      </c>
      <c r="CN5" s="14" t="s">
        <v>55</v>
      </c>
      <c r="CO5" s="14" t="s">
        <v>41</v>
      </c>
      <c r="CP5" s="14" t="s">
        <v>78</v>
      </c>
      <c r="CQ5" s="14" t="s">
        <v>61</v>
      </c>
      <c r="CR5" s="14" t="s">
        <v>189</v>
      </c>
      <c r="CS5" s="14" t="s">
        <v>64</v>
      </c>
      <c r="CT5" s="14" t="s">
        <v>75</v>
      </c>
      <c r="CU5" s="14" t="s">
        <v>76</v>
      </c>
      <c r="CX5">
        <v>1</v>
      </c>
      <c r="CY5" s="5">
        <v>1</v>
      </c>
      <c r="CZ5" s="5"/>
      <c r="DA5" s="47"/>
      <c r="DC5" t="s">
        <v>168</v>
      </c>
      <c r="DG5" s="7" t="s">
        <v>108</v>
      </c>
      <c r="DH5" s="3" t="s">
        <v>163</v>
      </c>
      <c r="DI5" s="3" t="s">
        <v>162</v>
      </c>
      <c r="DJ5" s="3" t="s">
        <v>161</v>
      </c>
      <c r="DK5" s="3" t="s">
        <v>160</v>
      </c>
      <c r="DL5" s="3"/>
      <c r="DM5" s="3" t="s">
        <v>164</v>
      </c>
      <c r="DP5">
        <v>1</v>
      </c>
      <c r="DQ5">
        <v>2</v>
      </c>
      <c r="DR5">
        <v>3</v>
      </c>
      <c r="DS5">
        <v>4</v>
      </c>
      <c r="DT5">
        <v>5</v>
      </c>
      <c r="DU5">
        <v>6</v>
      </c>
      <c r="DV5">
        <v>7</v>
      </c>
      <c r="DW5">
        <v>8</v>
      </c>
      <c r="DX5">
        <v>9</v>
      </c>
      <c r="DY5">
        <v>10</v>
      </c>
      <c r="DZ5">
        <v>11</v>
      </c>
      <c r="EA5">
        <v>12</v>
      </c>
      <c r="EB5">
        <v>13</v>
      </c>
      <c r="EC5">
        <v>14</v>
      </c>
    </row>
    <row r="6" spans="1:133" ht="13.5" customHeight="1">
      <c r="A6">
        <f t="shared" ref="A6:A34" si="1">(D6*$D$4)+(E6*$E$4)+(F6*$F$4)</f>
        <v>2</v>
      </c>
      <c r="B6" s="5">
        <v>2</v>
      </c>
      <c r="C6" s="5"/>
      <c r="D6" s="3"/>
      <c r="E6" s="3"/>
      <c r="F6" s="3">
        <v>1</v>
      </c>
      <c r="G6" s="3"/>
      <c r="H6" s="3">
        <f>SUM(D6:F6)-1</f>
        <v>0</v>
      </c>
      <c r="I6"/>
      <c r="J6" s="5">
        <v>2</v>
      </c>
      <c r="K6" s="3"/>
      <c r="L6" s="3"/>
      <c r="M6" s="3"/>
      <c r="N6" s="3">
        <v>1</v>
      </c>
      <c r="O6" s="3"/>
      <c r="P6" s="3">
        <v>0</v>
      </c>
      <c r="Q6" s="2"/>
      <c r="S6" s="5">
        <v>2</v>
      </c>
      <c r="T6" s="3"/>
      <c r="U6" s="3"/>
      <c r="V6" s="3"/>
      <c r="W6" s="3">
        <v>1</v>
      </c>
      <c r="X6" s="3"/>
      <c r="Y6" s="3">
        <f t="shared" ref="Y6:Y34" si="2">SUM(T6:X6)-1</f>
        <v>0</v>
      </c>
      <c r="AB6" s="5">
        <v>2</v>
      </c>
      <c r="AC6" s="3"/>
      <c r="AD6" s="3">
        <v>1</v>
      </c>
      <c r="AE6" s="3"/>
      <c r="AG6" s="60">
        <f t="shared" ref="AG6:AG34" si="3">($AE$4*AE6)+($AD$4*AD6)+($AC$4*AC6)</f>
        <v>2</v>
      </c>
      <c r="AH6" s="5">
        <v>2</v>
      </c>
      <c r="AI6" s="3"/>
      <c r="AJ6" s="3">
        <v>1</v>
      </c>
      <c r="AK6" s="3"/>
      <c r="AM6" s="60">
        <f t="shared" ref="AM6:AM34" si="4">($AE$4*AK6)+($AD$4*AJ6)+($AC$4*AI6)</f>
        <v>2</v>
      </c>
      <c r="AQ6" s="2"/>
      <c r="AS6" s="7" t="s">
        <v>45</v>
      </c>
      <c r="AV6" s="7" t="s">
        <v>79</v>
      </c>
      <c r="AW6" s="7" t="s">
        <v>39</v>
      </c>
      <c r="AX6" s="7" t="s">
        <v>105</v>
      </c>
      <c r="AY6" s="3"/>
      <c r="BA6" s="8" t="s">
        <v>24</v>
      </c>
      <c r="BB6" s="8"/>
      <c r="BC6" s="3" t="s">
        <v>12</v>
      </c>
      <c r="BD6" s="3" t="s">
        <v>13</v>
      </c>
      <c r="BE6" s="3" t="s">
        <v>14</v>
      </c>
      <c r="BF6" s="3" t="s">
        <v>28</v>
      </c>
      <c r="BG6" s="3" t="s">
        <v>15</v>
      </c>
      <c r="BL6" s="5">
        <v>1</v>
      </c>
      <c r="BM6" s="13"/>
      <c r="BP6" s="3">
        <v>0</v>
      </c>
      <c r="BQ6" s="11"/>
      <c r="BU6" s="14" t="s">
        <v>67</v>
      </c>
      <c r="BV6" s="14" t="s">
        <v>58</v>
      </c>
      <c r="BW6" s="14" t="s">
        <v>44</v>
      </c>
      <c r="BX6" s="14" t="s">
        <v>212</v>
      </c>
      <c r="BY6" s="14" t="s">
        <v>101</v>
      </c>
      <c r="BZ6" s="14" t="s">
        <v>103</v>
      </c>
      <c r="CA6" s="14" t="s">
        <v>63</v>
      </c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 t="s">
        <v>155</v>
      </c>
      <c r="CP6" s="14"/>
      <c r="CQ6" s="14"/>
      <c r="CR6" s="14"/>
      <c r="CS6" s="14"/>
      <c r="CT6" s="14"/>
      <c r="CU6" s="14"/>
      <c r="CX6">
        <v>2</v>
      </c>
      <c r="CY6" s="5">
        <v>2</v>
      </c>
      <c r="CZ6" s="5">
        <v>1</v>
      </c>
      <c r="DA6" s="47"/>
      <c r="DC6" t="s">
        <v>169</v>
      </c>
      <c r="DG6" s="7" t="s">
        <v>109</v>
      </c>
      <c r="DH6" s="3" t="s">
        <v>163</v>
      </c>
      <c r="DI6" s="3" t="s">
        <v>162</v>
      </c>
      <c r="DJ6" s="3" t="s">
        <v>161</v>
      </c>
      <c r="DK6" s="3" t="s">
        <v>160</v>
      </c>
      <c r="DL6" s="3"/>
      <c r="DM6" s="3" t="s">
        <v>164</v>
      </c>
      <c r="DP6" s="1" t="s">
        <v>3</v>
      </c>
      <c r="DQ6" s="1">
        <v>5</v>
      </c>
      <c r="DR6" s="1">
        <v>4</v>
      </c>
      <c r="DS6" s="1">
        <v>3</v>
      </c>
      <c r="DT6" s="1">
        <v>2</v>
      </c>
      <c r="DU6" s="1">
        <v>1</v>
      </c>
      <c r="DV6" s="1" t="s">
        <v>27</v>
      </c>
      <c r="DW6" s="4" t="s">
        <v>165</v>
      </c>
      <c r="DX6" s="4" t="s">
        <v>205</v>
      </c>
      <c r="DY6" s="1" t="s">
        <v>204</v>
      </c>
      <c r="DZ6" s="1" t="s">
        <v>210</v>
      </c>
      <c r="EA6" s="1">
        <v>3</v>
      </c>
      <c r="EB6" s="1">
        <v>2</v>
      </c>
      <c r="EC6" s="1">
        <v>1</v>
      </c>
    </row>
    <row r="7" spans="1:133" ht="13.5" customHeight="1">
      <c r="A7">
        <f t="shared" si="1"/>
        <v>3</v>
      </c>
      <c r="B7" s="5">
        <v>3</v>
      </c>
      <c r="C7" s="5"/>
      <c r="D7" s="3"/>
      <c r="E7" s="3">
        <v>1</v>
      </c>
      <c r="F7" s="3"/>
      <c r="G7" s="3"/>
      <c r="H7" s="3">
        <f t="shared" ref="H7:H34" si="5">SUM(D7:F7)-1</f>
        <v>0</v>
      </c>
      <c r="I7"/>
      <c r="J7" s="5">
        <v>3</v>
      </c>
      <c r="K7" s="3"/>
      <c r="L7" s="3"/>
      <c r="M7" s="3">
        <v>1</v>
      </c>
      <c r="N7" s="3"/>
      <c r="O7" s="3"/>
      <c r="P7" s="3">
        <v>0</v>
      </c>
      <c r="Q7" s="2"/>
      <c r="S7" s="5">
        <v>3</v>
      </c>
      <c r="T7" s="3"/>
      <c r="U7" s="3"/>
      <c r="V7" s="3">
        <v>1</v>
      </c>
      <c r="W7" s="3"/>
      <c r="X7" s="3"/>
      <c r="Y7" s="3">
        <f t="shared" si="2"/>
        <v>0</v>
      </c>
      <c r="AB7" s="5">
        <v>3</v>
      </c>
      <c r="AC7" s="3"/>
      <c r="AD7" s="3">
        <v>1</v>
      </c>
      <c r="AE7" s="3">
        <v>1</v>
      </c>
      <c r="AG7" s="60">
        <f t="shared" si="3"/>
        <v>3</v>
      </c>
      <c r="AH7" s="5">
        <v>3</v>
      </c>
      <c r="AI7" s="3">
        <v>1</v>
      </c>
      <c r="AJ7" s="3"/>
      <c r="AK7" s="3"/>
      <c r="AM7" s="60">
        <f t="shared" si="4"/>
        <v>3</v>
      </c>
      <c r="AQ7" s="2"/>
      <c r="AS7" s="7" t="s">
        <v>77</v>
      </c>
      <c r="AV7" s="7" t="s">
        <v>80</v>
      </c>
      <c r="AW7" s="7" t="s">
        <v>40</v>
      </c>
      <c r="AX7" s="7" t="s">
        <v>106</v>
      </c>
      <c r="AY7" s="3"/>
      <c r="BA7" s="8" t="s">
        <v>25</v>
      </c>
      <c r="BB7" s="8"/>
      <c r="BC7" s="3" t="s">
        <v>12</v>
      </c>
      <c r="BD7" s="3" t="s">
        <v>13</v>
      </c>
      <c r="BE7" s="3" t="s">
        <v>14</v>
      </c>
      <c r="BF7" s="3" t="s">
        <v>28</v>
      </c>
      <c r="BG7" s="3" t="s">
        <v>15</v>
      </c>
      <c r="BL7" s="5">
        <v>2</v>
      </c>
      <c r="BM7" s="13"/>
      <c r="BP7" s="3" t="s">
        <v>19</v>
      </c>
      <c r="BQ7" s="11">
        <v>519</v>
      </c>
      <c r="BU7" s="14" t="s">
        <v>68</v>
      </c>
      <c r="BV7" s="14" t="s">
        <v>59</v>
      </c>
      <c r="BW7" s="14" t="s">
        <v>46</v>
      </c>
      <c r="BX7" s="14" t="s">
        <v>214</v>
      </c>
      <c r="BY7" s="14" t="s">
        <v>72</v>
      </c>
      <c r="BZ7" s="14" t="s">
        <v>74</v>
      </c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 t="s">
        <v>156</v>
      </c>
      <c r="CP7" s="14"/>
      <c r="CQ7" s="14"/>
      <c r="CR7" s="14"/>
      <c r="CS7" s="14"/>
      <c r="CT7" s="14"/>
      <c r="CU7" s="14"/>
      <c r="CX7">
        <v>3</v>
      </c>
      <c r="CY7" s="5">
        <v>3</v>
      </c>
      <c r="CZ7" s="5"/>
      <c r="DA7" s="47">
        <v>1</v>
      </c>
      <c r="DP7" s="8" t="s">
        <v>238</v>
      </c>
      <c r="DQ7" s="8"/>
      <c r="DR7" s="3" t="s">
        <v>4</v>
      </c>
      <c r="DS7" s="3" t="s">
        <v>5</v>
      </c>
      <c r="DT7" s="3" t="s">
        <v>6</v>
      </c>
      <c r="DU7" s="3"/>
      <c r="DV7" s="3" t="s">
        <v>7</v>
      </c>
      <c r="DW7" s="5"/>
      <c r="DX7" s="5" t="s">
        <v>202</v>
      </c>
      <c r="DY7" s="5"/>
      <c r="DZ7" s="5" t="str">
        <f>DX7</f>
        <v>Y</v>
      </c>
      <c r="EA7" s="3" t="s">
        <v>28</v>
      </c>
      <c r="EB7" s="3" t="s">
        <v>28</v>
      </c>
      <c r="EC7" s="3" t="s">
        <v>28</v>
      </c>
    </row>
    <row r="8" spans="1:133" ht="13.5" customHeight="1">
      <c r="A8">
        <f t="shared" si="1"/>
        <v>4</v>
      </c>
      <c r="B8" s="5">
        <v>4</v>
      </c>
      <c r="C8" s="5"/>
      <c r="D8" s="3">
        <v>1</v>
      </c>
      <c r="E8" s="3"/>
      <c r="F8" s="3"/>
      <c r="G8" s="3"/>
      <c r="H8" s="3">
        <f t="shared" si="5"/>
        <v>0</v>
      </c>
      <c r="I8"/>
      <c r="J8" s="5">
        <v>4</v>
      </c>
      <c r="K8" s="3"/>
      <c r="L8" s="3">
        <v>1</v>
      </c>
      <c r="M8" s="3"/>
      <c r="N8" s="3"/>
      <c r="O8" s="3"/>
      <c r="P8" s="3">
        <v>0</v>
      </c>
      <c r="Q8" s="2"/>
      <c r="S8" s="5">
        <v>4</v>
      </c>
      <c r="T8" s="3"/>
      <c r="U8" s="3"/>
      <c r="V8" s="3"/>
      <c r="W8" s="3">
        <v>2</v>
      </c>
      <c r="X8" s="3"/>
      <c r="Y8" s="3">
        <f t="shared" si="2"/>
        <v>1</v>
      </c>
      <c r="AB8" s="5">
        <v>4</v>
      </c>
      <c r="AC8" s="3"/>
      <c r="AD8" s="3">
        <v>2</v>
      </c>
      <c r="AE8" s="3"/>
      <c r="AG8" s="60">
        <f t="shared" si="3"/>
        <v>4</v>
      </c>
      <c r="AH8" s="5">
        <v>4</v>
      </c>
      <c r="AI8" s="3"/>
      <c r="AJ8" s="3">
        <v>2</v>
      </c>
      <c r="AK8" s="3"/>
      <c r="AM8" s="60">
        <f t="shared" si="4"/>
        <v>4</v>
      </c>
      <c r="AQ8" s="2"/>
      <c r="AS8" s="7" t="s">
        <v>81</v>
      </c>
      <c r="AV8" s="7" t="s">
        <v>43</v>
      </c>
      <c r="AW8" s="7" t="s">
        <v>41</v>
      </c>
      <c r="AX8" s="7" t="s">
        <v>25</v>
      </c>
      <c r="AY8" s="3"/>
      <c r="BA8" s="8" t="s">
        <v>23</v>
      </c>
      <c r="BB8" s="8"/>
      <c r="BC8" s="3" t="s">
        <v>8</v>
      </c>
      <c r="BD8" s="3" t="s">
        <v>9</v>
      </c>
      <c r="BE8" s="3" t="s">
        <v>10</v>
      </c>
      <c r="BF8" s="3" t="s">
        <v>28</v>
      </c>
      <c r="BG8" s="3" t="s">
        <v>11</v>
      </c>
      <c r="BL8" s="5">
        <v>3</v>
      </c>
      <c r="BM8" s="13"/>
      <c r="BP8" s="3" t="s">
        <v>6</v>
      </c>
      <c r="BQ8" s="11">
        <v>599</v>
      </c>
      <c r="BU8" s="14" t="s">
        <v>69</v>
      </c>
      <c r="BV8" s="14" t="s">
        <v>60</v>
      </c>
      <c r="BW8" s="14" t="s">
        <v>47</v>
      </c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X8">
        <v>4</v>
      </c>
      <c r="CY8" s="5">
        <v>4</v>
      </c>
      <c r="CZ8" s="5">
        <v>2</v>
      </c>
      <c r="DA8" s="47"/>
      <c r="DP8" s="7" t="s">
        <v>108</v>
      </c>
      <c r="DQ8" s="8" t="s">
        <v>163</v>
      </c>
      <c r="DR8" s="8" t="s">
        <v>162</v>
      </c>
      <c r="DS8" s="8" t="s">
        <v>161</v>
      </c>
      <c r="DT8" s="8" t="s">
        <v>160</v>
      </c>
      <c r="DU8" s="8"/>
      <c r="DV8" s="8" t="s">
        <v>193</v>
      </c>
      <c r="DW8" s="5" t="s">
        <v>201</v>
      </c>
      <c r="DX8" s="5"/>
      <c r="DY8" s="5"/>
      <c r="DZ8" s="5" t="s">
        <v>206</v>
      </c>
      <c r="EA8" s="14" t="s">
        <v>221</v>
      </c>
      <c r="EB8" s="14" t="s">
        <v>220</v>
      </c>
      <c r="EC8" s="12"/>
    </row>
    <row r="9" spans="1:133" ht="13.5" customHeight="1">
      <c r="A9">
        <f t="shared" si="1"/>
        <v>5</v>
      </c>
      <c r="B9" s="5">
        <v>5</v>
      </c>
      <c r="C9" s="5"/>
      <c r="D9" s="3"/>
      <c r="E9" s="3">
        <v>1</v>
      </c>
      <c r="F9" s="3">
        <v>1</v>
      </c>
      <c r="G9" s="3"/>
      <c r="H9" s="3">
        <f t="shared" si="5"/>
        <v>1</v>
      </c>
      <c r="I9"/>
      <c r="J9" s="5">
        <v>5</v>
      </c>
      <c r="K9" s="3">
        <v>1</v>
      </c>
      <c r="L9" s="3"/>
      <c r="M9" s="3"/>
      <c r="N9" s="3"/>
      <c r="O9" s="3"/>
      <c r="P9" s="3">
        <v>0</v>
      </c>
      <c r="Q9" s="2"/>
      <c r="S9" s="5">
        <v>5</v>
      </c>
      <c r="T9" s="3"/>
      <c r="U9" s="3"/>
      <c r="V9" s="3">
        <v>1</v>
      </c>
      <c r="W9" s="3">
        <v>1</v>
      </c>
      <c r="X9" s="3"/>
      <c r="Y9" s="3">
        <f t="shared" si="2"/>
        <v>1</v>
      </c>
      <c r="AB9" s="5">
        <v>5</v>
      </c>
      <c r="AC9" s="3"/>
      <c r="AD9" s="3">
        <v>2</v>
      </c>
      <c r="AE9" s="3">
        <v>1</v>
      </c>
      <c r="AG9" s="60">
        <f t="shared" si="3"/>
        <v>5</v>
      </c>
      <c r="AH9" s="5">
        <v>5</v>
      </c>
      <c r="AI9" s="3">
        <v>1</v>
      </c>
      <c r="AJ9" s="3">
        <v>1</v>
      </c>
      <c r="AK9" s="3"/>
      <c r="AM9" s="60">
        <f t="shared" si="4"/>
        <v>5</v>
      </c>
      <c r="AQ9" s="2"/>
      <c r="AS9" s="7" t="s">
        <v>43</v>
      </c>
      <c r="AV9" s="7" t="s">
        <v>81</v>
      </c>
      <c r="AW9" s="7" t="s">
        <v>182</v>
      </c>
      <c r="AX9" s="7" t="s">
        <v>183</v>
      </c>
      <c r="AY9" s="42"/>
      <c r="BA9" s="8" t="s">
        <v>184</v>
      </c>
      <c r="BB9" s="8"/>
      <c r="BC9" s="3"/>
      <c r="BD9" s="3" t="s">
        <v>185</v>
      </c>
      <c r="BE9" s="3" t="s">
        <v>186</v>
      </c>
      <c r="BF9" s="3" t="s">
        <v>187</v>
      </c>
      <c r="BG9" s="3" t="s">
        <v>18</v>
      </c>
      <c r="BL9" s="5">
        <v>4</v>
      </c>
      <c r="BM9" s="13"/>
      <c r="BP9" s="3" t="s">
        <v>17</v>
      </c>
      <c r="BQ9" s="11">
        <v>759</v>
      </c>
      <c r="BU9" s="14" t="s">
        <v>70</v>
      </c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X9">
        <v>5</v>
      </c>
      <c r="CY9" s="5">
        <v>5</v>
      </c>
      <c r="CZ9" s="5">
        <v>1</v>
      </c>
      <c r="DA9" s="47">
        <v>1</v>
      </c>
      <c r="DP9" s="7" t="s">
        <v>109</v>
      </c>
      <c r="DQ9" s="8" t="s">
        <v>163</v>
      </c>
      <c r="DR9" s="8" t="s">
        <v>162</v>
      </c>
      <c r="DS9" s="8" t="s">
        <v>161</v>
      </c>
      <c r="DT9" s="8" t="s">
        <v>160</v>
      </c>
      <c r="DU9" s="8"/>
      <c r="DV9" s="8" t="s">
        <v>193</v>
      </c>
      <c r="DW9" s="5" t="s">
        <v>206</v>
      </c>
      <c r="DX9" s="5"/>
      <c r="DY9" s="5"/>
      <c r="DZ9" s="5" t="s">
        <v>206</v>
      </c>
      <c r="EA9" s="14" t="s">
        <v>221</v>
      </c>
      <c r="EB9" s="14" t="s">
        <v>220</v>
      </c>
      <c r="EC9" s="12"/>
    </row>
    <row r="10" spans="1:133" ht="13.5" customHeight="1">
      <c r="A10">
        <f t="shared" si="1"/>
        <v>6</v>
      </c>
      <c r="B10" s="5">
        <v>6</v>
      </c>
      <c r="C10" s="5"/>
      <c r="D10" s="3">
        <v>1</v>
      </c>
      <c r="E10" s="3"/>
      <c r="F10" s="3">
        <v>1</v>
      </c>
      <c r="G10" s="3"/>
      <c r="H10" s="3">
        <f t="shared" si="5"/>
        <v>1</v>
      </c>
      <c r="I10"/>
      <c r="J10" s="5">
        <v>6</v>
      </c>
      <c r="K10" s="3"/>
      <c r="L10" s="3"/>
      <c r="M10" s="3">
        <v>2</v>
      </c>
      <c r="N10" s="3"/>
      <c r="O10" s="3"/>
      <c r="P10" s="3">
        <v>1</v>
      </c>
      <c r="Q10" s="2"/>
      <c r="S10" s="5">
        <v>6</v>
      </c>
      <c r="T10" s="3"/>
      <c r="U10" s="3"/>
      <c r="V10" s="3">
        <v>2</v>
      </c>
      <c r="W10" s="3"/>
      <c r="X10" s="3"/>
      <c r="Y10" s="3">
        <f t="shared" si="2"/>
        <v>1</v>
      </c>
      <c r="AB10" s="5">
        <v>6</v>
      </c>
      <c r="AC10" s="3"/>
      <c r="AD10" s="3">
        <v>3</v>
      </c>
      <c r="AE10" s="3"/>
      <c r="AG10" s="60">
        <f t="shared" si="3"/>
        <v>6</v>
      </c>
      <c r="AH10" s="5">
        <v>6</v>
      </c>
      <c r="AI10" s="3">
        <v>2</v>
      </c>
      <c r="AJ10" s="3"/>
      <c r="AK10" s="3"/>
      <c r="AM10" s="60">
        <f t="shared" si="4"/>
        <v>6</v>
      </c>
      <c r="AQ10" s="2"/>
      <c r="AS10" s="7" t="s">
        <v>191</v>
      </c>
      <c r="AV10" s="7" t="s">
        <v>77</v>
      </c>
      <c r="AW10" s="7" t="s">
        <v>42</v>
      </c>
      <c r="AX10" s="7" t="s">
        <v>107</v>
      </c>
      <c r="AY10" s="3"/>
      <c r="BA10" s="7" t="s">
        <v>36</v>
      </c>
      <c r="BB10" s="7"/>
      <c r="BC10" s="3" t="s">
        <v>8</v>
      </c>
      <c r="BD10" s="3" t="s">
        <v>9</v>
      </c>
      <c r="BE10" s="3" t="s">
        <v>10</v>
      </c>
      <c r="BF10" s="3"/>
      <c r="BG10" s="3" t="s">
        <v>11</v>
      </c>
      <c r="BL10" s="5">
        <v>5</v>
      </c>
      <c r="BM10" s="13"/>
      <c r="BP10" s="3" t="s">
        <v>14</v>
      </c>
      <c r="BQ10" s="11">
        <v>599</v>
      </c>
      <c r="BU10" s="14" t="s">
        <v>71</v>
      </c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X10">
        <v>6</v>
      </c>
      <c r="CY10" s="5">
        <v>6</v>
      </c>
      <c r="CZ10" s="5"/>
      <c r="DA10" s="47">
        <v>2</v>
      </c>
      <c r="DC10" s="7" t="s">
        <v>173</v>
      </c>
      <c r="DD10" s="7" t="s">
        <v>179</v>
      </c>
      <c r="DP10" s="8" t="s">
        <v>24</v>
      </c>
      <c r="DQ10" s="8"/>
      <c r="DR10" s="3" t="s">
        <v>12</v>
      </c>
      <c r="DS10" s="3" t="s">
        <v>13</v>
      </c>
      <c r="DT10" s="3" t="s">
        <v>14</v>
      </c>
      <c r="DU10" s="3"/>
      <c r="DV10" s="3" t="s">
        <v>15</v>
      </c>
      <c r="DW10" s="5"/>
      <c r="DX10" s="5" t="s">
        <v>202</v>
      </c>
      <c r="DY10" s="5"/>
      <c r="DZ10" s="47" t="s">
        <v>207</v>
      </c>
      <c r="EA10" s="14" t="s">
        <v>227</v>
      </c>
      <c r="EB10" s="14" t="s">
        <v>226</v>
      </c>
      <c r="EC10" s="12"/>
    </row>
    <row r="11" spans="1:133" ht="13.5" customHeight="1">
      <c r="A11">
        <f t="shared" si="1"/>
        <v>7</v>
      </c>
      <c r="B11" s="5">
        <v>7</v>
      </c>
      <c r="C11" s="5"/>
      <c r="D11" s="3">
        <v>1</v>
      </c>
      <c r="E11" s="3">
        <v>1</v>
      </c>
      <c r="F11" s="3"/>
      <c r="G11" s="3"/>
      <c r="H11" s="3">
        <f t="shared" si="5"/>
        <v>1</v>
      </c>
      <c r="I11"/>
      <c r="J11" s="5">
        <v>7</v>
      </c>
      <c r="K11" s="3"/>
      <c r="L11" s="3">
        <v>1</v>
      </c>
      <c r="M11" s="3">
        <v>1</v>
      </c>
      <c r="N11" s="3"/>
      <c r="O11" s="3"/>
      <c r="P11" s="3">
        <v>1</v>
      </c>
      <c r="Q11" s="2"/>
      <c r="S11" s="5">
        <v>7</v>
      </c>
      <c r="T11" s="3"/>
      <c r="U11" s="3"/>
      <c r="V11" s="3">
        <v>1</v>
      </c>
      <c r="W11" s="3"/>
      <c r="X11" s="3">
        <v>1</v>
      </c>
      <c r="Y11" s="3">
        <f t="shared" si="2"/>
        <v>1</v>
      </c>
      <c r="AB11" s="5">
        <v>7</v>
      </c>
      <c r="AC11" s="3"/>
      <c r="AD11" s="3">
        <v>3</v>
      </c>
      <c r="AE11" s="3">
        <v>1</v>
      </c>
      <c r="AG11" s="60">
        <f t="shared" si="3"/>
        <v>7</v>
      </c>
      <c r="AH11" s="5">
        <v>7</v>
      </c>
      <c r="AI11" s="3">
        <v>1</v>
      </c>
      <c r="AJ11" s="3">
        <v>2</v>
      </c>
      <c r="AK11" s="3"/>
      <c r="AM11" s="60">
        <f t="shared" si="4"/>
        <v>7</v>
      </c>
      <c r="AQ11" s="2"/>
      <c r="AS11" s="7" t="s">
        <v>82</v>
      </c>
      <c r="AV11" s="7" t="s">
        <v>45</v>
      </c>
      <c r="AW11" s="7" t="s">
        <v>44</v>
      </c>
      <c r="AX11" s="7" t="s">
        <v>108</v>
      </c>
      <c r="AY11" s="42"/>
      <c r="BA11" s="7"/>
      <c r="BB11" s="3"/>
      <c r="BC11" s="3"/>
      <c r="BD11" s="3"/>
      <c r="BE11" s="3"/>
      <c r="BF11" s="3"/>
      <c r="BG11" s="3"/>
      <c r="BL11" s="5">
        <v>6</v>
      </c>
      <c r="BM11" s="13"/>
      <c r="BP11" s="3" t="s">
        <v>14</v>
      </c>
      <c r="BQ11" s="11">
        <v>599</v>
      </c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X11">
        <v>7</v>
      </c>
      <c r="CY11" s="5">
        <v>7</v>
      </c>
      <c r="CZ11" s="5">
        <v>2</v>
      </c>
      <c r="DA11" s="47">
        <v>1</v>
      </c>
      <c r="DC11" s="7" t="s">
        <v>174</v>
      </c>
      <c r="DD11" s="7" t="s">
        <v>180</v>
      </c>
      <c r="DP11" s="8" t="s">
        <v>25</v>
      </c>
      <c r="DQ11" s="8"/>
      <c r="DR11" s="3" t="s">
        <v>12</v>
      </c>
      <c r="DS11" s="3" t="s">
        <v>13</v>
      </c>
      <c r="DT11" s="3" t="s">
        <v>14</v>
      </c>
      <c r="DU11" s="3"/>
      <c r="DV11" s="3" t="s">
        <v>15</v>
      </c>
      <c r="DW11" s="5"/>
      <c r="DX11" s="5" t="s">
        <v>202</v>
      </c>
      <c r="DY11" s="5"/>
      <c r="DZ11" s="47" t="s">
        <v>207</v>
      </c>
      <c r="EA11" s="14" t="s">
        <v>227</v>
      </c>
      <c r="EB11" s="14" t="s">
        <v>226</v>
      </c>
      <c r="EC11" s="12"/>
    </row>
    <row r="12" spans="1:133" ht="13.5" customHeight="1">
      <c r="A12">
        <f t="shared" si="1"/>
        <v>8</v>
      </c>
      <c r="B12" s="5">
        <v>8</v>
      </c>
      <c r="C12" s="5"/>
      <c r="D12" s="3">
        <v>2</v>
      </c>
      <c r="E12" s="3"/>
      <c r="F12" s="3"/>
      <c r="G12" s="3"/>
      <c r="H12" s="3">
        <f t="shared" si="5"/>
        <v>1</v>
      </c>
      <c r="I12"/>
      <c r="J12" s="5">
        <v>8</v>
      </c>
      <c r="K12" s="3"/>
      <c r="L12" s="3">
        <v>2</v>
      </c>
      <c r="M12" s="3"/>
      <c r="N12" s="3"/>
      <c r="O12" s="3"/>
      <c r="P12" s="3">
        <v>1</v>
      </c>
      <c r="Q12" s="2"/>
      <c r="S12" s="5">
        <v>8</v>
      </c>
      <c r="T12" s="3"/>
      <c r="U12" s="3"/>
      <c r="V12" s="3">
        <v>2</v>
      </c>
      <c r="W12" s="3">
        <v>1</v>
      </c>
      <c r="X12" s="3"/>
      <c r="Y12" s="3">
        <f t="shared" si="2"/>
        <v>2</v>
      </c>
      <c r="AB12" s="5">
        <v>8</v>
      </c>
      <c r="AC12" s="3"/>
      <c r="AD12" s="3">
        <v>4</v>
      </c>
      <c r="AE12" s="3"/>
      <c r="AG12" s="60">
        <f t="shared" si="3"/>
        <v>8</v>
      </c>
      <c r="AH12" s="5">
        <v>8</v>
      </c>
      <c r="AI12" s="3">
        <v>2</v>
      </c>
      <c r="AJ12" s="3">
        <v>1</v>
      </c>
      <c r="AK12" s="3"/>
      <c r="AM12" s="60">
        <f t="shared" si="4"/>
        <v>8</v>
      </c>
      <c r="AQ12" s="2"/>
      <c r="AS12" s="7" t="s">
        <v>80</v>
      </c>
      <c r="AV12" s="7" t="s">
        <v>45</v>
      </c>
      <c r="AW12" s="7" t="s">
        <v>46</v>
      </c>
      <c r="AX12" s="7" t="s">
        <v>109</v>
      </c>
      <c r="AY12" s="42"/>
      <c r="BA12" s="7"/>
      <c r="BB12" s="3"/>
      <c r="BC12" s="3"/>
      <c r="BD12" s="3"/>
      <c r="BE12" s="3"/>
      <c r="BF12" s="3"/>
      <c r="BG12" s="3"/>
      <c r="BL12" s="5">
        <v>7</v>
      </c>
      <c r="BM12" s="13"/>
      <c r="BP12" s="3" t="s">
        <v>10</v>
      </c>
      <c r="BQ12" s="11">
        <v>599</v>
      </c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X12">
        <v>8</v>
      </c>
      <c r="CY12" s="5">
        <v>8</v>
      </c>
      <c r="CZ12" s="5">
        <v>1</v>
      </c>
      <c r="DA12" s="47">
        <v>2</v>
      </c>
      <c r="DC12" s="7" t="s">
        <v>175</v>
      </c>
      <c r="DD12" s="7" t="s">
        <v>181</v>
      </c>
      <c r="DP12" s="8" t="s">
        <v>23</v>
      </c>
      <c r="DQ12" s="8"/>
      <c r="DR12" s="3" t="s">
        <v>8</v>
      </c>
      <c r="DS12" s="3" t="s">
        <v>9</v>
      </c>
      <c r="DT12" s="3" t="s">
        <v>10</v>
      </c>
      <c r="DU12" s="3"/>
      <c r="DV12" s="3" t="s">
        <v>11</v>
      </c>
      <c r="DW12" s="5"/>
      <c r="DX12" s="5" t="s">
        <v>202</v>
      </c>
      <c r="DY12" s="5"/>
      <c r="DZ12" s="47" t="s">
        <v>207</v>
      </c>
      <c r="EA12" s="14" t="s">
        <v>225</v>
      </c>
      <c r="EB12" s="14" t="s">
        <v>224</v>
      </c>
      <c r="EC12" s="12"/>
    </row>
    <row r="13" spans="1:133" ht="13.5" customHeight="1">
      <c r="A13">
        <f t="shared" si="1"/>
        <v>9</v>
      </c>
      <c r="B13" s="5">
        <v>9</v>
      </c>
      <c r="C13" s="5"/>
      <c r="D13" s="3">
        <v>1</v>
      </c>
      <c r="E13" s="3">
        <v>1</v>
      </c>
      <c r="F13" s="3">
        <v>1</v>
      </c>
      <c r="G13" s="3"/>
      <c r="H13" s="3">
        <f t="shared" si="5"/>
        <v>2</v>
      </c>
      <c r="I13"/>
      <c r="J13" s="5">
        <v>9</v>
      </c>
      <c r="K13" s="3">
        <v>1</v>
      </c>
      <c r="L13" s="3">
        <v>1</v>
      </c>
      <c r="M13" s="3"/>
      <c r="N13" s="3"/>
      <c r="O13" s="3"/>
      <c r="P13" s="3">
        <v>1</v>
      </c>
      <c r="Q13" s="2"/>
      <c r="S13" s="5">
        <v>9</v>
      </c>
      <c r="T13" s="3"/>
      <c r="U13" s="3"/>
      <c r="V13" s="3">
        <v>3</v>
      </c>
      <c r="W13" s="3"/>
      <c r="X13" s="3"/>
      <c r="Y13" s="3">
        <f t="shared" si="2"/>
        <v>2</v>
      </c>
      <c r="AB13" s="5">
        <v>9</v>
      </c>
      <c r="AC13" s="3"/>
      <c r="AD13" s="3">
        <v>4</v>
      </c>
      <c r="AE13" s="3">
        <v>1</v>
      </c>
      <c r="AG13" s="60">
        <f t="shared" si="3"/>
        <v>9</v>
      </c>
      <c r="AH13" s="5">
        <v>9</v>
      </c>
      <c r="AI13" s="3">
        <v>3</v>
      </c>
      <c r="AJ13" s="3"/>
      <c r="AK13" s="3"/>
      <c r="AM13" s="60">
        <f t="shared" si="4"/>
        <v>9</v>
      </c>
      <c r="AQ13" s="2"/>
      <c r="AS13" s="7" t="s">
        <v>147</v>
      </c>
      <c r="AV13" s="7" t="s">
        <v>45</v>
      </c>
      <c r="AW13" s="7" t="s">
        <v>47</v>
      </c>
      <c r="AX13" s="7" t="s">
        <v>110</v>
      </c>
      <c r="AY13" s="42" t="s">
        <v>154</v>
      </c>
      <c r="BA13" s="7"/>
      <c r="BB13" s="7"/>
      <c r="BC13" s="3"/>
      <c r="BD13" s="3"/>
      <c r="BE13" s="3"/>
      <c r="BF13" s="3"/>
      <c r="BG13" s="3"/>
      <c r="BL13" s="5">
        <v>8</v>
      </c>
      <c r="BM13" s="13"/>
      <c r="BP13" s="3" t="s">
        <v>5</v>
      </c>
      <c r="BQ13" s="11">
        <v>889</v>
      </c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X13">
        <v>9</v>
      </c>
      <c r="CY13" s="5">
        <v>9</v>
      </c>
      <c r="CZ13" s="5"/>
      <c r="DA13" s="47">
        <v>3</v>
      </c>
      <c r="DP13" s="7" t="s">
        <v>36</v>
      </c>
      <c r="DQ13" s="7"/>
      <c r="DR13" s="3" t="s">
        <v>8</v>
      </c>
      <c r="DS13" s="3" t="s">
        <v>9</v>
      </c>
      <c r="DT13" s="3" t="s">
        <v>10</v>
      </c>
      <c r="DU13" s="3"/>
      <c r="DV13" s="3" t="s">
        <v>11</v>
      </c>
      <c r="DW13" s="5"/>
      <c r="DX13" s="5" t="s">
        <v>202</v>
      </c>
      <c r="DY13" s="5"/>
      <c r="DZ13" s="47" t="s">
        <v>207</v>
      </c>
      <c r="EA13" s="14" t="s">
        <v>225</v>
      </c>
      <c r="EB13" s="14" t="s">
        <v>224</v>
      </c>
      <c r="EC13" s="12"/>
    </row>
    <row r="14" spans="1:133" ht="13.5" customHeight="1">
      <c r="A14">
        <f t="shared" si="1"/>
        <v>10</v>
      </c>
      <c r="B14" s="5">
        <v>10</v>
      </c>
      <c r="C14" s="5"/>
      <c r="D14" s="3">
        <v>2</v>
      </c>
      <c r="E14" s="3"/>
      <c r="F14" s="3">
        <v>1</v>
      </c>
      <c r="G14" s="3"/>
      <c r="H14" s="3">
        <f t="shared" si="5"/>
        <v>2</v>
      </c>
      <c r="I14"/>
      <c r="J14" s="5">
        <v>10</v>
      </c>
      <c r="K14" s="3">
        <v>2</v>
      </c>
      <c r="L14" s="3"/>
      <c r="M14" s="3"/>
      <c r="N14" s="3"/>
      <c r="O14" s="3"/>
      <c r="P14" s="3">
        <v>1</v>
      </c>
      <c r="Q14" s="2"/>
      <c r="S14" s="5">
        <v>10</v>
      </c>
      <c r="T14" s="3"/>
      <c r="U14" s="3"/>
      <c r="V14" s="3">
        <v>3</v>
      </c>
      <c r="W14" s="3"/>
      <c r="X14" s="3">
        <v>1</v>
      </c>
      <c r="Y14" s="3">
        <f t="shared" si="2"/>
        <v>3</v>
      </c>
      <c r="AB14" s="5">
        <v>10</v>
      </c>
      <c r="AC14" s="3"/>
      <c r="AD14" s="3">
        <v>5</v>
      </c>
      <c r="AE14" s="3"/>
      <c r="AG14" s="60">
        <f t="shared" si="3"/>
        <v>10</v>
      </c>
      <c r="AH14" s="5">
        <v>10</v>
      </c>
      <c r="AI14" s="3">
        <v>2</v>
      </c>
      <c r="AJ14" s="3">
        <v>2</v>
      </c>
      <c r="AK14" s="3"/>
      <c r="AM14" s="60">
        <f t="shared" si="4"/>
        <v>10</v>
      </c>
      <c r="AQ14" s="2"/>
      <c r="AS14" s="7" t="s">
        <v>85</v>
      </c>
      <c r="AV14" s="7" t="s">
        <v>82</v>
      </c>
      <c r="AW14" s="7" t="s">
        <v>48</v>
      </c>
      <c r="AX14" s="7" t="s">
        <v>111</v>
      </c>
      <c r="AY14" s="42" t="s">
        <v>154</v>
      </c>
      <c r="BA14" s="7"/>
      <c r="BB14" s="7"/>
      <c r="BC14" s="3"/>
      <c r="BD14" s="3"/>
      <c r="BE14" s="3"/>
      <c r="BF14" s="3"/>
      <c r="BG14" s="3"/>
      <c r="BL14" s="5">
        <v>9</v>
      </c>
      <c r="BM14" s="13"/>
      <c r="BP14" s="3" t="s">
        <v>16</v>
      </c>
      <c r="BQ14" s="11">
        <v>889</v>
      </c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X14">
        <v>10</v>
      </c>
      <c r="CY14" s="5">
        <v>10</v>
      </c>
      <c r="CZ14" s="5">
        <v>5</v>
      </c>
      <c r="DA14" s="47"/>
      <c r="DP14" s="59" t="s">
        <v>190</v>
      </c>
      <c r="DQ14" s="58" t="s">
        <v>194</v>
      </c>
      <c r="DR14" s="58" t="s">
        <v>195</v>
      </c>
      <c r="DS14" s="58" t="s">
        <v>196</v>
      </c>
      <c r="DT14" s="58" t="s">
        <v>197</v>
      </c>
      <c r="DU14" s="58"/>
      <c r="DV14" s="58" t="s">
        <v>193</v>
      </c>
      <c r="DW14" s="5" t="s">
        <v>206</v>
      </c>
      <c r="DX14" s="5"/>
      <c r="DY14" s="5"/>
      <c r="DZ14" s="47" t="s">
        <v>206</v>
      </c>
      <c r="EA14" s="14" t="s">
        <v>223</v>
      </c>
      <c r="EB14" s="14" t="s">
        <v>222</v>
      </c>
      <c r="EC14" s="12"/>
    </row>
    <row r="15" spans="1:133" ht="13.5" customHeight="1">
      <c r="A15">
        <f t="shared" si="1"/>
        <v>11</v>
      </c>
      <c r="B15" s="5">
        <v>11</v>
      </c>
      <c r="C15" s="5"/>
      <c r="D15" s="3">
        <v>2</v>
      </c>
      <c r="E15" s="3">
        <v>1</v>
      </c>
      <c r="F15" s="3"/>
      <c r="G15" s="3"/>
      <c r="H15" s="3">
        <f t="shared" si="5"/>
        <v>2</v>
      </c>
      <c r="I15"/>
      <c r="J15" s="5">
        <v>11</v>
      </c>
      <c r="K15" s="3">
        <v>1</v>
      </c>
      <c r="L15" s="3">
        <v>1</v>
      </c>
      <c r="M15" s="3"/>
      <c r="N15" s="3">
        <v>1</v>
      </c>
      <c r="O15" s="3"/>
      <c r="P15" s="3">
        <v>2</v>
      </c>
      <c r="Q15" s="2"/>
      <c r="S15" s="5">
        <v>11</v>
      </c>
      <c r="T15" s="3"/>
      <c r="U15" s="3"/>
      <c r="V15" s="3">
        <v>3</v>
      </c>
      <c r="W15" s="3">
        <v>1</v>
      </c>
      <c r="X15" s="3"/>
      <c r="Y15" s="3">
        <f t="shared" si="2"/>
        <v>3</v>
      </c>
      <c r="AB15" s="5">
        <v>11</v>
      </c>
      <c r="AC15" s="3"/>
      <c r="AD15" s="3">
        <v>5</v>
      </c>
      <c r="AE15" s="3">
        <v>1</v>
      </c>
      <c r="AG15" s="60">
        <f t="shared" si="3"/>
        <v>11</v>
      </c>
      <c r="AH15" s="5">
        <v>11</v>
      </c>
      <c r="AI15" s="3">
        <v>3</v>
      </c>
      <c r="AJ15" s="3">
        <v>1</v>
      </c>
      <c r="AK15" s="3"/>
      <c r="AM15" s="60">
        <f t="shared" si="4"/>
        <v>11</v>
      </c>
      <c r="AQ15" s="2"/>
      <c r="AS15" s="7" t="s">
        <v>86</v>
      </c>
      <c r="AV15" s="7" t="s">
        <v>83</v>
      </c>
      <c r="AW15" s="7" t="s">
        <v>49</v>
      </c>
      <c r="AX15" s="7" t="s">
        <v>112</v>
      </c>
      <c r="AY15" s="42" t="s">
        <v>154</v>
      </c>
      <c r="BL15" s="5">
        <v>10</v>
      </c>
      <c r="BM15" s="13"/>
      <c r="BP15" s="3" t="s">
        <v>13</v>
      </c>
      <c r="BQ15" s="11">
        <v>889</v>
      </c>
      <c r="BU15" s="16"/>
      <c r="BV15" s="16"/>
      <c r="BW15" s="16"/>
      <c r="BY15" s="16"/>
      <c r="CX15">
        <v>11</v>
      </c>
      <c r="CY15" s="5">
        <v>11</v>
      </c>
      <c r="CZ15" s="5">
        <v>1</v>
      </c>
      <c r="DA15" s="47">
        <v>3</v>
      </c>
      <c r="DP15" s="58" t="s">
        <v>192</v>
      </c>
      <c r="DQ15" s="66"/>
      <c r="DR15" s="67" t="s">
        <v>198</v>
      </c>
      <c r="DS15" s="67" t="s">
        <v>199</v>
      </c>
      <c r="DT15" s="67" t="s">
        <v>200</v>
      </c>
      <c r="DU15" s="66"/>
      <c r="DV15" s="67" t="s">
        <v>193</v>
      </c>
      <c r="DW15" s="5"/>
      <c r="DX15" s="5" t="s">
        <v>202</v>
      </c>
      <c r="DY15" s="5"/>
      <c r="DZ15" s="47" t="s">
        <v>207</v>
      </c>
      <c r="EA15" s="3" t="s">
        <v>28</v>
      </c>
      <c r="EB15" s="3" t="s">
        <v>28</v>
      </c>
      <c r="EC15" s="3" t="s">
        <v>28</v>
      </c>
    </row>
    <row r="16" spans="1:133" ht="13.5" customHeight="1">
      <c r="A16">
        <f t="shared" si="1"/>
        <v>12</v>
      </c>
      <c r="B16" s="5">
        <v>12</v>
      </c>
      <c r="C16" s="5"/>
      <c r="D16" s="3">
        <v>3</v>
      </c>
      <c r="E16" s="3"/>
      <c r="F16" s="3"/>
      <c r="G16" s="3"/>
      <c r="H16" s="3">
        <f t="shared" si="5"/>
        <v>2</v>
      </c>
      <c r="I16"/>
      <c r="J16" s="5">
        <v>12</v>
      </c>
      <c r="K16" s="3"/>
      <c r="L16" s="3">
        <v>3</v>
      </c>
      <c r="M16" s="3"/>
      <c r="N16" s="3"/>
      <c r="O16" s="3"/>
      <c r="P16" s="3">
        <v>2</v>
      </c>
      <c r="Q16" s="2"/>
      <c r="S16" s="5">
        <v>12</v>
      </c>
      <c r="T16" s="3"/>
      <c r="U16" s="3"/>
      <c r="V16" s="3">
        <v>4</v>
      </c>
      <c r="W16" s="3"/>
      <c r="X16" s="3"/>
      <c r="Y16" s="3">
        <f t="shared" si="2"/>
        <v>3</v>
      </c>
      <c r="AB16" s="5">
        <v>12</v>
      </c>
      <c r="AC16" s="3"/>
      <c r="AD16" s="3">
        <v>6</v>
      </c>
      <c r="AE16" s="3"/>
      <c r="AG16" s="60">
        <f t="shared" si="3"/>
        <v>12</v>
      </c>
      <c r="AH16" s="5">
        <v>12</v>
      </c>
      <c r="AI16" s="3">
        <v>4</v>
      </c>
      <c r="AJ16" s="3"/>
      <c r="AK16" s="3"/>
      <c r="AM16" s="60">
        <f t="shared" si="4"/>
        <v>12</v>
      </c>
      <c r="AQ16" s="2"/>
      <c r="AS16" s="7" t="s">
        <v>87</v>
      </c>
      <c r="AV16" s="7" t="s">
        <v>84</v>
      </c>
      <c r="AW16" s="7" t="s">
        <v>50</v>
      </c>
      <c r="AX16" s="7" t="s">
        <v>113</v>
      </c>
      <c r="AY16" s="42" t="s">
        <v>154</v>
      </c>
      <c r="BL16" s="5">
        <v>11</v>
      </c>
      <c r="BM16" s="13"/>
      <c r="BP16" s="3" t="s">
        <v>13</v>
      </c>
      <c r="BQ16" s="11">
        <v>889</v>
      </c>
      <c r="BU16" s="16"/>
      <c r="BV16" s="16"/>
      <c r="BW16" s="16"/>
      <c r="BY16" s="16"/>
      <c r="CX16">
        <v>12</v>
      </c>
      <c r="CY16" s="5">
        <v>12</v>
      </c>
      <c r="CZ16" s="5">
        <v>6</v>
      </c>
      <c r="DA16" s="47"/>
      <c r="DP16" s="58" t="s">
        <v>184</v>
      </c>
      <c r="DQ16" s="58"/>
      <c r="DR16" s="47"/>
      <c r="DS16" s="47" t="s">
        <v>185</v>
      </c>
      <c r="DT16" s="47" t="s">
        <v>186</v>
      </c>
      <c r="DU16" s="47" t="s">
        <v>187</v>
      </c>
      <c r="DV16" s="58" t="s">
        <v>193</v>
      </c>
      <c r="DW16" s="5"/>
      <c r="DX16" s="5"/>
      <c r="DY16" s="5" t="s">
        <v>203</v>
      </c>
      <c r="DZ16" s="47" t="s">
        <v>208</v>
      </c>
      <c r="EA16" s="12"/>
      <c r="EB16" s="14" t="s">
        <v>229</v>
      </c>
      <c r="EC16" s="14" t="s">
        <v>228</v>
      </c>
    </row>
    <row r="17" spans="1:105" ht="13.5" customHeight="1">
      <c r="A17">
        <f t="shared" si="1"/>
        <v>13</v>
      </c>
      <c r="B17" s="5">
        <v>13</v>
      </c>
      <c r="C17" s="5"/>
      <c r="D17" s="3">
        <v>2</v>
      </c>
      <c r="E17" s="3">
        <v>1</v>
      </c>
      <c r="F17" s="3">
        <v>1</v>
      </c>
      <c r="G17" s="3"/>
      <c r="H17" s="3">
        <f t="shared" si="5"/>
        <v>3</v>
      </c>
      <c r="I17"/>
      <c r="J17" s="5">
        <v>13</v>
      </c>
      <c r="K17" s="3">
        <v>2</v>
      </c>
      <c r="L17" s="3"/>
      <c r="M17" s="3">
        <v>1</v>
      </c>
      <c r="N17" s="3"/>
      <c r="O17" s="3"/>
      <c r="P17" s="3">
        <v>2</v>
      </c>
      <c r="Q17" s="2"/>
      <c r="S17" s="5">
        <v>13</v>
      </c>
      <c r="T17" s="3"/>
      <c r="U17" s="3"/>
      <c r="V17" s="3">
        <v>4</v>
      </c>
      <c r="W17" s="3"/>
      <c r="X17" s="3">
        <v>1</v>
      </c>
      <c r="Y17" s="3">
        <f t="shared" si="2"/>
        <v>4</v>
      </c>
      <c r="AB17" s="5">
        <v>13</v>
      </c>
      <c r="AC17" s="3"/>
      <c r="AD17" s="3">
        <v>6</v>
      </c>
      <c r="AE17" s="3">
        <v>1</v>
      </c>
      <c r="AG17" s="60">
        <f t="shared" si="3"/>
        <v>13</v>
      </c>
      <c r="AH17" s="5">
        <v>13</v>
      </c>
      <c r="AI17" s="3">
        <v>3</v>
      </c>
      <c r="AJ17" s="3">
        <v>2</v>
      </c>
      <c r="AK17" s="3"/>
      <c r="AM17" s="60">
        <f t="shared" si="4"/>
        <v>13</v>
      </c>
      <c r="AQ17" s="2"/>
      <c r="AS17" s="7" t="s">
        <v>88</v>
      </c>
      <c r="AV17" s="7" t="s">
        <v>85</v>
      </c>
      <c r="AW17" s="7" t="s">
        <v>51</v>
      </c>
      <c r="AX17" s="7" t="s">
        <v>114</v>
      </c>
      <c r="AY17" s="42" t="s">
        <v>154</v>
      </c>
      <c r="BB17" s="1">
        <v>2</v>
      </c>
      <c r="BC17" s="1">
        <v>3</v>
      </c>
      <c r="BD17" s="1">
        <v>4</v>
      </c>
      <c r="BE17" s="1">
        <v>5</v>
      </c>
      <c r="BF17" s="1" t="s">
        <v>2</v>
      </c>
      <c r="BL17" s="5">
        <v>12</v>
      </c>
      <c r="BM17" s="13"/>
      <c r="BP17" s="3" t="s">
        <v>9</v>
      </c>
      <c r="BQ17" s="11">
        <v>889</v>
      </c>
      <c r="BU17" s="16"/>
      <c r="BV17" s="16"/>
      <c r="BW17" s="16"/>
      <c r="BY17" s="16"/>
      <c r="CX17">
        <v>13</v>
      </c>
      <c r="CY17" s="5">
        <v>13</v>
      </c>
      <c r="CZ17" s="5">
        <v>2</v>
      </c>
      <c r="DA17" s="47">
        <v>3</v>
      </c>
    </row>
    <row r="18" spans="1:105" ht="13.5" customHeight="1">
      <c r="A18">
        <f t="shared" si="1"/>
        <v>14</v>
      </c>
      <c r="B18" s="5">
        <v>14</v>
      </c>
      <c r="C18" s="5"/>
      <c r="D18" s="3">
        <v>3</v>
      </c>
      <c r="E18" s="3"/>
      <c r="F18" s="3">
        <v>1</v>
      </c>
      <c r="G18" s="3"/>
      <c r="H18" s="3">
        <f t="shared" si="5"/>
        <v>3</v>
      </c>
      <c r="I18"/>
      <c r="J18" s="5">
        <v>14</v>
      </c>
      <c r="K18" s="3">
        <v>2</v>
      </c>
      <c r="L18" s="3">
        <v>1</v>
      </c>
      <c r="M18" s="3"/>
      <c r="N18" s="3"/>
      <c r="O18" s="3"/>
      <c r="P18" s="3">
        <v>2</v>
      </c>
      <c r="Q18" s="2"/>
      <c r="S18" s="5">
        <v>14</v>
      </c>
      <c r="T18" s="3"/>
      <c r="U18" s="3"/>
      <c r="V18" s="3">
        <v>4</v>
      </c>
      <c r="W18" s="3">
        <v>1</v>
      </c>
      <c r="X18" s="3"/>
      <c r="Y18" s="3">
        <f t="shared" si="2"/>
        <v>4</v>
      </c>
      <c r="AB18" s="5">
        <v>14</v>
      </c>
      <c r="AC18" s="3"/>
      <c r="AD18" s="3">
        <v>7</v>
      </c>
      <c r="AE18" s="3"/>
      <c r="AG18" s="60">
        <f t="shared" si="3"/>
        <v>14</v>
      </c>
      <c r="AH18" s="5">
        <v>14</v>
      </c>
      <c r="AI18" s="3">
        <v>4</v>
      </c>
      <c r="AJ18" s="3">
        <v>1</v>
      </c>
      <c r="AK18" s="3"/>
      <c r="AM18" s="60">
        <f t="shared" si="4"/>
        <v>14</v>
      </c>
      <c r="AQ18" s="2"/>
      <c r="AS18" s="7" t="s">
        <v>89</v>
      </c>
      <c r="AV18" s="7" t="s">
        <v>86</v>
      </c>
      <c r="AW18" s="7" t="s">
        <v>52</v>
      </c>
      <c r="AX18" s="7" t="s">
        <v>115</v>
      </c>
      <c r="AY18" s="42" t="s">
        <v>154</v>
      </c>
      <c r="BB18" s="7" t="s">
        <v>160</v>
      </c>
      <c r="BC18" s="7" t="s">
        <v>161</v>
      </c>
      <c r="BD18" s="7" t="s">
        <v>162</v>
      </c>
      <c r="BE18" s="7" t="s">
        <v>163</v>
      </c>
      <c r="BF18" s="7" t="s">
        <v>164</v>
      </c>
      <c r="BL18" s="5">
        <v>13</v>
      </c>
      <c r="BM18" s="13"/>
      <c r="BP18" s="3" t="s">
        <v>4</v>
      </c>
      <c r="BQ18" s="11">
        <v>1089</v>
      </c>
      <c r="BU18" s="16"/>
      <c r="BV18" s="16"/>
      <c r="BW18" s="16"/>
      <c r="BY18" s="16"/>
      <c r="CX18">
        <v>14</v>
      </c>
      <c r="CY18" s="5">
        <v>14</v>
      </c>
      <c r="CZ18" s="5">
        <v>7</v>
      </c>
      <c r="DA18" s="47"/>
    </row>
    <row r="19" spans="1:105" ht="13.5" customHeight="1">
      <c r="A19">
        <f t="shared" si="1"/>
        <v>15</v>
      </c>
      <c r="B19" s="5">
        <v>15</v>
      </c>
      <c r="C19" s="5"/>
      <c r="D19" s="3">
        <v>3</v>
      </c>
      <c r="E19" s="3">
        <v>1</v>
      </c>
      <c r="F19" s="3"/>
      <c r="G19" s="3"/>
      <c r="H19" s="3">
        <f t="shared" si="5"/>
        <v>3</v>
      </c>
      <c r="I19"/>
      <c r="J19" s="5">
        <v>15</v>
      </c>
      <c r="K19" s="3">
        <v>3</v>
      </c>
      <c r="L19" s="3"/>
      <c r="M19" s="3"/>
      <c r="N19" s="3"/>
      <c r="O19" s="3"/>
      <c r="P19" s="3">
        <v>2</v>
      </c>
      <c r="Q19" s="2"/>
      <c r="S19" s="5">
        <v>15</v>
      </c>
      <c r="T19" s="3"/>
      <c r="U19" s="3"/>
      <c r="V19" s="3">
        <v>5</v>
      </c>
      <c r="W19" s="3"/>
      <c r="X19" s="3"/>
      <c r="Y19" s="3">
        <f t="shared" si="2"/>
        <v>4</v>
      </c>
      <c r="AB19" s="5">
        <v>15</v>
      </c>
      <c r="AC19" s="3"/>
      <c r="AD19" s="3">
        <v>7</v>
      </c>
      <c r="AE19" s="3">
        <v>1</v>
      </c>
      <c r="AG19" s="60">
        <f t="shared" si="3"/>
        <v>15</v>
      </c>
      <c r="AH19" s="5">
        <v>15</v>
      </c>
      <c r="AI19" s="3">
        <v>5</v>
      </c>
      <c r="AJ19" s="3"/>
      <c r="AK19" s="3"/>
      <c r="AM19" s="60">
        <f t="shared" si="4"/>
        <v>15</v>
      </c>
      <c r="AQ19" s="2"/>
      <c r="AS19" s="7" t="s">
        <v>91</v>
      </c>
      <c r="AV19" s="7" t="s">
        <v>87</v>
      </c>
      <c r="AW19" s="7" t="s">
        <v>53</v>
      </c>
      <c r="AX19" s="7" t="s">
        <v>116</v>
      </c>
      <c r="AY19" s="42" t="s">
        <v>154</v>
      </c>
      <c r="BL19" s="5">
        <v>14</v>
      </c>
      <c r="BM19" s="13"/>
      <c r="BP19" s="3" t="s">
        <v>12</v>
      </c>
      <c r="BQ19" s="11">
        <v>1089</v>
      </c>
      <c r="BU19" s="16"/>
      <c r="BV19" s="16"/>
      <c r="BW19" s="16"/>
      <c r="BY19" s="16"/>
      <c r="CX19">
        <v>15</v>
      </c>
      <c r="CY19" s="5">
        <v>15</v>
      </c>
      <c r="CZ19" s="5"/>
      <c r="DA19" s="47">
        <v>5</v>
      </c>
    </row>
    <row r="20" spans="1:105" ht="13.5" customHeight="1">
      <c r="A20">
        <f t="shared" si="1"/>
        <v>16</v>
      </c>
      <c r="B20" s="5">
        <v>16</v>
      </c>
      <c r="C20" s="5"/>
      <c r="D20" s="3">
        <v>4</v>
      </c>
      <c r="E20" s="3"/>
      <c r="F20" s="3"/>
      <c r="G20" s="3"/>
      <c r="H20" s="3">
        <f t="shared" si="5"/>
        <v>3</v>
      </c>
      <c r="I20"/>
      <c r="J20" s="5">
        <v>16</v>
      </c>
      <c r="K20" s="3"/>
      <c r="L20" s="3">
        <v>4</v>
      </c>
      <c r="M20" s="3"/>
      <c r="N20" s="3"/>
      <c r="O20" s="3"/>
      <c r="P20" s="3">
        <v>3</v>
      </c>
      <c r="Q20" s="2"/>
      <c r="S20" s="5">
        <v>16</v>
      </c>
      <c r="T20" s="3"/>
      <c r="U20" s="3"/>
      <c r="V20" s="3">
        <v>5</v>
      </c>
      <c r="W20" s="3"/>
      <c r="X20" s="3">
        <v>1</v>
      </c>
      <c r="Y20" s="3">
        <f t="shared" si="2"/>
        <v>5</v>
      </c>
      <c r="AB20" s="5">
        <v>16</v>
      </c>
      <c r="AC20" s="3"/>
      <c r="AD20" s="3">
        <v>8</v>
      </c>
      <c r="AE20" s="3"/>
      <c r="AG20" s="60">
        <f t="shared" si="3"/>
        <v>16</v>
      </c>
      <c r="AH20" s="5">
        <v>16</v>
      </c>
      <c r="AI20" s="3">
        <v>4</v>
      </c>
      <c r="AJ20" s="3">
        <v>2</v>
      </c>
      <c r="AK20" s="3"/>
      <c r="AM20" s="60">
        <f t="shared" si="4"/>
        <v>16</v>
      </c>
      <c r="AQ20" s="2"/>
      <c r="AS20" s="7" t="s">
        <v>93</v>
      </c>
      <c r="AV20" s="7" t="s">
        <v>88</v>
      </c>
      <c r="AW20" s="7" t="s">
        <v>54</v>
      </c>
      <c r="AX20" s="7" t="s">
        <v>117</v>
      </c>
      <c r="AY20" s="42" t="s">
        <v>154</v>
      </c>
      <c r="BL20" s="5">
        <v>15</v>
      </c>
      <c r="BM20" s="13"/>
      <c r="BP20" s="3" t="s">
        <v>12</v>
      </c>
      <c r="BQ20" s="11">
        <v>1089</v>
      </c>
      <c r="BU20" s="16"/>
      <c r="BV20" s="16"/>
      <c r="BW20" s="16"/>
      <c r="CX20">
        <v>16</v>
      </c>
      <c r="CY20" s="5">
        <v>16</v>
      </c>
      <c r="CZ20" s="5">
        <v>8</v>
      </c>
      <c r="DA20" s="47"/>
    </row>
    <row r="21" spans="1:105" ht="13.5" customHeight="1">
      <c r="A21">
        <f t="shared" si="1"/>
        <v>17</v>
      </c>
      <c r="B21" s="5">
        <v>17</v>
      </c>
      <c r="C21" s="5"/>
      <c r="D21" s="3">
        <v>3</v>
      </c>
      <c r="E21" s="3">
        <v>1</v>
      </c>
      <c r="F21" s="3">
        <v>1</v>
      </c>
      <c r="G21" s="3"/>
      <c r="H21" s="3">
        <f t="shared" si="5"/>
        <v>4</v>
      </c>
      <c r="I21"/>
      <c r="J21" s="5">
        <v>17</v>
      </c>
      <c r="K21" s="3">
        <v>3</v>
      </c>
      <c r="L21" s="3"/>
      <c r="M21" s="3"/>
      <c r="N21" s="3">
        <v>1</v>
      </c>
      <c r="O21" s="3"/>
      <c r="P21" s="3">
        <v>3</v>
      </c>
      <c r="Q21" s="2"/>
      <c r="S21" s="5">
        <v>17</v>
      </c>
      <c r="T21" s="3"/>
      <c r="U21" s="3"/>
      <c r="V21" s="3">
        <v>5</v>
      </c>
      <c r="W21" s="3">
        <v>1</v>
      </c>
      <c r="X21" s="3"/>
      <c r="Y21" s="3">
        <f t="shared" si="2"/>
        <v>5</v>
      </c>
      <c r="AB21" s="5">
        <v>17</v>
      </c>
      <c r="AC21" s="3"/>
      <c r="AD21" s="3">
        <v>8</v>
      </c>
      <c r="AE21" s="3">
        <v>1</v>
      </c>
      <c r="AG21" s="60">
        <f t="shared" si="3"/>
        <v>17</v>
      </c>
      <c r="AH21" s="5">
        <v>17</v>
      </c>
      <c r="AI21" s="3">
        <v>3</v>
      </c>
      <c r="AJ21" s="3">
        <v>4</v>
      </c>
      <c r="AK21" s="3"/>
      <c r="AM21" s="60">
        <f t="shared" si="4"/>
        <v>17</v>
      </c>
      <c r="AQ21" s="2"/>
      <c r="AS21" s="7" t="s">
        <v>94</v>
      </c>
      <c r="AV21" s="7" t="s">
        <v>89</v>
      </c>
      <c r="AW21" s="7" t="s">
        <v>90</v>
      </c>
      <c r="AX21" s="7" t="s">
        <v>118</v>
      </c>
      <c r="AY21" s="42" t="s">
        <v>154</v>
      </c>
      <c r="BL21" s="5">
        <v>16</v>
      </c>
      <c r="BM21" s="13"/>
      <c r="BP21" s="3" t="s">
        <v>8</v>
      </c>
      <c r="BQ21" s="11">
        <v>1089</v>
      </c>
      <c r="BU21" s="16"/>
      <c r="BV21" s="16"/>
      <c r="BW21" s="16"/>
      <c r="CX21">
        <v>17</v>
      </c>
      <c r="CY21" s="5">
        <v>17</v>
      </c>
      <c r="CZ21" s="5">
        <v>4</v>
      </c>
      <c r="DA21" s="47">
        <v>3</v>
      </c>
    </row>
    <row r="22" spans="1:105" ht="13.5" customHeight="1">
      <c r="A22">
        <f t="shared" si="1"/>
        <v>18</v>
      </c>
      <c r="B22" s="5">
        <v>18</v>
      </c>
      <c r="C22" s="5"/>
      <c r="D22" s="3">
        <v>4</v>
      </c>
      <c r="E22" s="3"/>
      <c r="F22" s="3">
        <v>1</v>
      </c>
      <c r="G22" s="3"/>
      <c r="H22" s="3">
        <f t="shared" si="5"/>
        <v>4</v>
      </c>
      <c r="I22"/>
      <c r="J22" s="5">
        <v>18</v>
      </c>
      <c r="K22" s="3"/>
      <c r="L22" s="3">
        <v>4</v>
      </c>
      <c r="M22" s="3"/>
      <c r="N22" s="3">
        <v>1</v>
      </c>
      <c r="O22" s="3"/>
      <c r="P22" s="3">
        <v>4</v>
      </c>
      <c r="Q22" s="2"/>
      <c r="S22" s="5">
        <v>18</v>
      </c>
      <c r="T22" s="3"/>
      <c r="U22" s="3"/>
      <c r="V22" s="3">
        <v>6</v>
      </c>
      <c r="W22" s="3"/>
      <c r="X22" s="3"/>
      <c r="Y22" s="3">
        <f t="shared" si="2"/>
        <v>5</v>
      </c>
      <c r="AB22" s="5">
        <v>18</v>
      </c>
      <c r="AC22" s="3"/>
      <c r="AD22" s="3">
        <v>9</v>
      </c>
      <c r="AE22" s="3"/>
      <c r="AG22" s="60">
        <f t="shared" si="3"/>
        <v>18</v>
      </c>
      <c r="AH22" s="5">
        <v>18</v>
      </c>
      <c r="AI22" s="3">
        <v>6</v>
      </c>
      <c r="AJ22" s="3"/>
      <c r="AK22" s="3"/>
      <c r="AM22" s="60">
        <f t="shared" si="4"/>
        <v>18</v>
      </c>
      <c r="AQ22" s="2"/>
      <c r="AS22" s="7" t="s">
        <v>148</v>
      </c>
      <c r="AV22" s="7" t="s">
        <v>91</v>
      </c>
      <c r="AW22" s="7" t="s">
        <v>92</v>
      </c>
      <c r="AX22" s="7" t="s">
        <v>119</v>
      </c>
      <c r="AY22" s="42" t="s">
        <v>154</v>
      </c>
      <c r="BL22" s="5">
        <v>17</v>
      </c>
      <c r="BM22" s="13"/>
      <c r="BP22" s="3" t="s">
        <v>7</v>
      </c>
      <c r="BQ22" s="11">
        <v>49</v>
      </c>
      <c r="BU22" s="16"/>
      <c r="BV22" s="16"/>
      <c r="BW22" s="16"/>
      <c r="CX22">
        <v>18</v>
      </c>
      <c r="CY22" s="5">
        <v>18</v>
      </c>
      <c r="CZ22" s="5">
        <v>6</v>
      </c>
      <c r="DA22" s="47">
        <v>2</v>
      </c>
    </row>
    <row r="23" spans="1:105" ht="13.5" customHeight="1">
      <c r="A23">
        <f t="shared" si="1"/>
        <v>19</v>
      </c>
      <c r="B23" s="5">
        <v>19</v>
      </c>
      <c r="C23" s="5"/>
      <c r="D23" s="3">
        <v>4</v>
      </c>
      <c r="E23" s="3">
        <v>1</v>
      </c>
      <c r="F23" s="3"/>
      <c r="G23" s="3"/>
      <c r="H23" s="3">
        <f t="shared" si="5"/>
        <v>4</v>
      </c>
      <c r="I23"/>
      <c r="J23" s="5">
        <v>19</v>
      </c>
      <c r="K23" s="3">
        <v>3</v>
      </c>
      <c r="L23" s="3">
        <v>1</v>
      </c>
      <c r="M23" s="3"/>
      <c r="N23" s="3"/>
      <c r="O23" s="3"/>
      <c r="P23" s="3">
        <v>3</v>
      </c>
      <c r="Q23" s="2"/>
      <c r="S23" s="5">
        <v>19</v>
      </c>
      <c r="T23" s="3"/>
      <c r="U23" s="3"/>
      <c r="V23" s="3">
        <v>6</v>
      </c>
      <c r="W23" s="3"/>
      <c r="X23" s="3">
        <v>1</v>
      </c>
      <c r="Y23" s="3">
        <f t="shared" si="2"/>
        <v>6</v>
      </c>
      <c r="AB23" s="5">
        <v>19</v>
      </c>
      <c r="AC23" s="3"/>
      <c r="AD23" s="3">
        <v>9</v>
      </c>
      <c r="AE23" s="3">
        <v>1</v>
      </c>
      <c r="AG23" s="60">
        <f t="shared" si="3"/>
        <v>19</v>
      </c>
      <c r="AH23" s="5">
        <v>19</v>
      </c>
      <c r="AI23" s="3">
        <v>5</v>
      </c>
      <c r="AJ23" s="3">
        <v>2</v>
      </c>
      <c r="AK23" s="3"/>
      <c r="AM23" s="60">
        <f t="shared" si="4"/>
        <v>19</v>
      </c>
      <c r="AQ23" s="2"/>
      <c r="AS23" s="7" t="s">
        <v>96</v>
      </c>
      <c r="AV23" s="7" t="s">
        <v>93</v>
      </c>
      <c r="AW23" s="7" t="s">
        <v>56</v>
      </c>
      <c r="AX23" s="7" t="s">
        <v>120</v>
      </c>
      <c r="AY23" s="42" t="s">
        <v>154</v>
      </c>
      <c r="BL23" s="5">
        <v>18</v>
      </c>
      <c r="BM23" s="13"/>
      <c r="BP23" s="3" t="s">
        <v>18</v>
      </c>
      <c r="BQ23" s="11">
        <v>66</v>
      </c>
      <c r="BU23" s="16"/>
      <c r="BV23" s="16"/>
      <c r="BW23" s="16"/>
      <c r="CX23">
        <v>19</v>
      </c>
      <c r="CY23" s="5">
        <v>19</v>
      </c>
      <c r="CZ23" s="5">
        <v>2</v>
      </c>
      <c r="DA23" s="47">
        <v>5</v>
      </c>
    </row>
    <row r="24" spans="1:105" ht="13.5" customHeight="1">
      <c r="A24">
        <f t="shared" si="1"/>
        <v>20</v>
      </c>
      <c r="B24" s="5">
        <v>20</v>
      </c>
      <c r="C24" s="5"/>
      <c r="D24" s="3">
        <v>5</v>
      </c>
      <c r="E24" s="3"/>
      <c r="F24" s="3"/>
      <c r="G24" s="3"/>
      <c r="H24" s="3">
        <f t="shared" si="5"/>
        <v>4</v>
      </c>
      <c r="I24"/>
      <c r="J24" s="5">
        <v>20</v>
      </c>
      <c r="K24" s="3">
        <v>4</v>
      </c>
      <c r="L24" s="3"/>
      <c r="M24" s="3"/>
      <c r="N24" s="3"/>
      <c r="O24" s="3"/>
      <c r="P24" s="3">
        <v>3</v>
      </c>
      <c r="Q24" s="2"/>
      <c r="S24" s="5">
        <v>20</v>
      </c>
      <c r="T24" s="3"/>
      <c r="U24" s="3"/>
      <c r="V24" s="3">
        <v>6</v>
      </c>
      <c r="W24" s="3">
        <v>1</v>
      </c>
      <c r="X24" s="3"/>
      <c r="Y24" s="3">
        <f t="shared" si="2"/>
        <v>6</v>
      </c>
      <c r="AB24" s="5">
        <v>20</v>
      </c>
      <c r="AC24" s="3"/>
      <c r="AD24" s="3">
        <v>10</v>
      </c>
      <c r="AE24" s="3"/>
      <c r="AG24" s="60">
        <f t="shared" si="3"/>
        <v>20</v>
      </c>
      <c r="AH24" s="5">
        <v>20</v>
      </c>
      <c r="AI24" s="3">
        <v>6</v>
      </c>
      <c r="AJ24" s="3">
        <v>1</v>
      </c>
      <c r="AK24" s="3"/>
      <c r="AM24" s="60">
        <f t="shared" si="4"/>
        <v>20</v>
      </c>
      <c r="AQ24" s="2"/>
      <c r="AS24" s="7" t="s">
        <v>97</v>
      </c>
      <c r="AV24" s="7" t="s">
        <v>94</v>
      </c>
      <c r="AW24" s="7" t="s">
        <v>57</v>
      </c>
      <c r="AX24" s="7" t="s">
        <v>121</v>
      </c>
      <c r="AY24" s="42" t="s">
        <v>154</v>
      </c>
      <c r="BL24" s="5">
        <v>19</v>
      </c>
      <c r="BM24" s="13"/>
      <c r="BP24" s="3" t="s">
        <v>15</v>
      </c>
      <c r="BQ24" s="11">
        <v>49</v>
      </c>
      <c r="BU24" s="16"/>
      <c r="BV24" s="16"/>
      <c r="BW24" s="16"/>
      <c r="CX24">
        <v>20</v>
      </c>
      <c r="CY24" s="5">
        <v>20</v>
      </c>
      <c r="CZ24" s="5">
        <v>4</v>
      </c>
      <c r="DA24" s="47">
        <v>4</v>
      </c>
    </row>
    <row r="25" spans="1:105" ht="13.5" customHeight="1">
      <c r="A25">
        <f t="shared" si="1"/>
        <v>21</v>
      </c>
      <c r="B25" s="5">
        <v>21</v>
      </c>
      <c r="C25" s="5"/>
      <c r="D25" s="3">
        <v>4</v>
      </c>
      <c r="E25" s="3">
        <v>1</v>
      </c>
      <c r="F25" s="3">
        <v>1</v>
      </c>
      <c r="G25" s="3"/>
      <c r="H25" s="3">
        <f t="shared" si="5"/>
        <v>5</v>
      </c>
      <c r="I25"/>
      <c r="J25" s="5">
        <v>21</v>
      </c>
      <c r="K25" s="3">
        <v>1</v>
      </c>
      <c r="L25" s="3">
        <v>4</v>
      </c>
      <c r="M25" s="3"/>
      <c r="N25" s="3"/>
      <c r="O25" s="3"/>
      <c r="P25" s="3">
        <v>4</v>
      </c>
      <c r="Q25" s="2"/>
      <c r="S25" s="5">
        <v>21</v>
      </c>
      <c r="T25" s="3"/>
      <c r="U25" s="3"/>
      <c r="V25" s="3">
        <v>7</v>
      </c>
      <c r="W25" s="3"/>
      <c r="X25" s="3"/>
      <c r="Y25" s="3">
        <f t="shared" si="2"/>
        <v>6</v>
      </c>
      <c r="AB25" s="5">
        <v>21</v>
      </c>
      <c r="AC25" s="3"/>
      <c r="AD25" s="3">
        <v>10</v>
      </c>
      <c r="AE25" s="3">
        <v>1</v>
      </c>
      <c r="AG25" s="60">
        <f t="shared" si="3"/>
        <v>21</v>
      </c>
      <c r="AH25" s="5">
        <v>21</v>
      </c>
      <c r="AI25" s="3">
        <v>7</v>
      </c>
      <c r="AJ25" s="3"/>
      <c r="AK25" s="3"/>
      <c r="AM25" s="60">
        <f t="shared" si="4"/>
        <v>21</v>
      </c>
      <c r="AQ25" s="2"/>
      <c r="AS25" s="7" t="s">
        <v>98</v>
      </c>
      <c r="AV25" s="7" t="s">
        <v>95</v>
      </c>
      <c r="AW25" s="7" t="s">
        <v>55</v>
      </c>
      <c r="AX25" s="7" t="s">
        <v>122</v>
      </c>
      <c r="AY25" s="42" t="s">
        <v>154</v>
      </c>
      <c r="BL25" s="5">
        <v>20</v>
      </c>
      <c r="BM25" s="13"/>
      <c r="BP25" s="3" t="s">
        <v>15</v>
      </c>
      <c r="BQ25" s="11">
        <v>49</v>
      </c>
      <c r="BU25" s="16"/>
      <c r="BV25" s="16"/>
      <c r="BW25" s="16"/>
      <c r="CX25">
        <v>21</v>
      </c>
      <c r="CY25" s="5">
        <v>21</v>
      </c>
      <c r="CZ25" s="5">
        <v>3</v>
      </c>
      <c r="DA25" s="47">
        <v>5</v>
      </c>
    </row>
    <row r="26" spans="1:105" ht="13.5" customHeight="1">
      <c r="A26">
        <f t="shared" si="1"/>
        <v>22</v>
      </c>
      <c r="B26" s="5">
        <v>22</v>
      </c>
      <c r="C26" s="5"/>
      <c r="D26" s="3">
        <v>5</v>
      </c>
      <c r="E26" s="3"/>
      <c r="F26" s="3">
        <v>1</v>
      </c>
      <c r="G26" s="3"/>
      <c r="H26" s="3">
        <f t="shared" si="5"/>
        <v>5</v>
      </c>
      <c r="I26"/>
      <c r="J26" s="5">
        <v>22</v>
      </c>
      <c r="K26" s="3">
        <v>4</v>
      </c>
      <c r="L26" s="3"/>
      <c r="M26" s="3"/>
      <c r="N26" s="3">
        <v>1</v>
      </c>
      <c r="O26" s="3"/>
      <c r="P26" s="3">
        <v>4</v>
      </c>
      <c r="Q26" s="2"/>
      <c r="S26" s="5">
        <v>22</v>
      </c>
      <c r="T26" s="3"/>
      <c r="U26" s="3"/>
      <c r="V26" s="3">
        <v>7</v>
      </c>
      <c r="W26" s="3"/>
      <c r="X26" s="3">
        <v>1</v>
      </c>
      <c r="Y26" s="3">
        <f t="shared" si="2"/>
        <v>7</v>
      </c>
      <c r="AB26" s="5">
        <v>22</v>
      </c>
      <c r="AC26" s="3"/>
      <c r="AD26" s="3">
        <v>11</v>
      </c>
      <c r="AE26" s="3"/>
      <c r="AG26" s="60">
        <f t="shared" si="3"/>
        <v>22</v>
      </c>
      <c r="AH26" s="5">
        <v>22</v>
      </c>
      <c r="AI26" s="3">
        <v>6</v>
      </c>
      <c r="AJ26" s="3">
        <v>2</v>
      </c>
      <c r="AK26" s="3"/>
      <c r="AM26" s="60">
        <f t="shared" si="4"/>
        <v>22</v>
      </c>
      <c r="AQ26" s="2"/>
      <c r="AS26" s="7" t="s">
        <v>83</v>
      </c>
      <c r="AV26" s="7" t="s">
        <v>80</v>
      </c>
      <c r="AW26" s="7" t="s">
        <v>58</v>
      </c>
      <c r="AX26" s="7" t="s">
        <v>123</v>
      </c>
      <c r="AY26" s="42" t="s">
        <v>154</v>
      </c>
      <c r="BL26" s="5">
        <v>21</v>
      </c>
      <c r="BM26" s="13"/>
      <c r="BP26" s="3" t="s">
        <v>11</v>
      </c>
      <c r="BQ26" s="11">
        <v>49</v>
      </c>
      <c r="BU26" s="16"/>
      <c r="BV26" s="16"/>
      <c r="BW26" s="16"/>
      <c r="CX26">
        <v>22</v>
      </c>
      <c r="CY26" s="5">
        <v>22</v>
      </c>
      <c r="CZ26" s="5">
        <v>5</v>
      </c>
      <c r="DA26" s="47">
        <v>4</v>
      </c>
    </row>
    <row r="27" spans="1:105" ht="13.5" customHeight="1">
      <c r="A27">
        <f t="shared" si="1"/>
        <v>23</v>
      </c>
      <c r="B27" s="5">
        <v>23</v>
      </c>
      <c r="C27" s="5"/>
      <c r="D27" s="3">
        <v>5</v>
      </c>
      <c r="E27" s="3">
        <v>1</v>
      </c>
      <c r="F27" s="3"/>
      <c r="G27" s="3"/>
      <c r="H27" s="3">
        <f t="shared" si="5"/>
        <v>5</v>
      </c>
      <c r="I27"/>
      <c r="J27" s="5">
        <v>23</v>
      </c>
      <c r="K27" s="3">
        <v>4</v>
      </c>
      <c r="L27" s="3"/>
      <c r="M27" s="3">
        <v>1</v>
      </c>
      <c r="N27" s="3"/>
      <c r="O27" s="3"/>
      <c r="P27" s="3">
        <v>4</v>
      </c>
      <c r="Q27" s="2"/>
      <c r="S27" s="5">
        <v>23</v>
      </c>
      <c r="T27" s="3"/>
      <c r="U27" s="3"/>
      <c r="V27" s="3">
        <v>7</v>
      </c>
      <c r="W27" s="3">
        <v>1</v>
      </c>
      <c r="X27" s="3"/>
      <c r="Y27" s="3">
        <f t="shared" si="2"/>
        <v>7</v>
      </c>
      <c r="AB27" s="5">
        <v>23</v>
      </c>
      <c r="AC27" s="3"/>
      <c r="AD27" s="3">
        <v>11</v>
      </c>
      <c r="AE27" s="3">
        <v>1</v>
      </c>
      <c r="AG27" s="60">
        <f t="shared" si="3"/>
        <v>23</v>
      </c>
      <c r="AH27" s="5">
        <v>23</v>
      </c>
      <c r="AI27" s="3">
        <v>7</v>
      </c>
      <c r="AJ27" s="3">
        <v>1</v>
      </c>
      <c r="AK27" s="3"/>
      <c r="AM27" s="60">
        <f t="shared" si="4"/>
        <v>23</v>
      </c>
      <c r="AQ27" s="2"/>
      <c r="AS27" s="7" t="s">
        <v>99</v>
      </c>
      <c r="AV27" s="7" t="s">
        <v>80</v>
      </c>
      <c r="AW27" s="7" t="s">
        <v>59</v>
      </c>
      <c r="AX27" s="7" t="s">
        <v>124</v>
      </c>
      <c r="AY27" s="42" t="s">
        <v>154</v>
      </c>
      <c r="BL27" s="5">
        <v>22</v>
      </c>
      <c r="BM27" s="13"/>
      <c r="BP27" s="12"/>
      <c r="BQ27" s="12"/>
      <c r="CX27">
        <v>23</v>
      </c>
      <c r="CY27" s="5">
        <v>23</v>
      </c>
      <c r="CZ27" s="5">
        <v>7</v>
      </c>
      <c r="DA27" s="47">
        <v>3</v>
      </c>
    </row>
    <row r="28" spans="1:105" ht="13.5" customHeight="1">
      <c r="A28">
        <f t="shared" si="1"/>
        <v>24</v>
      </c>
      <c r="B28" s="5">
        <v>24</v>
      </c>
      <c r="C28" s="5"/>
      <c r="D28" s="3">
        <v>6</v>
      </c>
      <c r="E28" s="3"/>
      <c r="F28" s="3"/>
      <c r="G28" s="3"/>
      <c r="H28" s="3">
        <f t="shared" si="5"/>
        <v>5</v>
      </c>
      <c r="I28"/>
      <c r="J28" s="5">
        <v>24</v>
      </c>
      <c r="K28" s="3">
        <v>4</v>
      </c>
      <c r="L28" s="3">
        <v>1</v>
      </c>
      <c r="M28" s="3"/>
      <c r="N28" s="3"/>
      <c r="O28" s="3"/>
      <c r="P28" s="3">
        <v>4</v>
      </c>
      <c r="Q28" s="2"/>
      <c r="S28" s="5">
        <v>24</v>
      </c>
      <c r="T28" s="3"/>
      <c r="U28" s="3"/>
      <c r="V28" s="3">
        <v>8</v>
      </c>
      <c r="W28" s="3"/>
      <c r="X28" s="3"/>
      <c r="Y28" s="3">
        <f t="shared" si="2"/>
        <v>7</v>
      </c>
      <c r="AB28" s="5">
        <v>24</v>
      </c>
      <c r="AC28" s="3"/>
      <c r="AD28" s="3">
        <v>12</v>
      </c>
      <c r="AE28" s="3"/>
      <c r="AG28" s="60">
        <f t="shared" si="3"/>
        <v>24</v>
      </c>
      <c r="AH28" s="5">
        <v>24</v>
      </c>
      <c r="AI28" s="3">
        <v>8</v>
      </c>
      <c r="AJ28" s="3"/>
      <c r="AK28" s="3"/>
      <c r="AM28" s="60">
        <f t="shared" si="4"/>
        <v>24</v>
      </c>
      <c r="AQ28" s="2"/>
      <c r="AS28" s="7" t="s">
        <v>100</v>
      </c>
      <c r="AV28" s="7" t="s">
        <v>80</v>
      </c>
      <c r="AW28" s="7" t="s">
        <v>60</v>
      </c>
      <c r="AX28" s="7" t="s">
        <v>125</v>
      </c>
      <c r="AY28" s="42" t="s">
        <v>154</v>
      </c>
      <c r="BL28" s="5">
        <v>23</v>
      </c>
      <c r="BM28" s="13"/>
      <c r="BP28" s="12"/>
      <c r="BQ28" s="12"/>
      <c r="CX28">
        <v>24</v>
      </c>
      <c r="CY28" s="5">
        <v>24</v>
      </c>
      <c r="CZ28" s="5">
        <v>6</v>
      </c>
      <c r="DA28" s="47">
        <v>4</v>
      </c>
    </row>
    <row r="29" spans="1:105" ht="13.5" customHeight="1">
      <c r="A29">
        <f t="shared" si="1"/>
        <v>25</v>
      </c>
      <c r="B29" s="5">
        <v>25</v>
      </c>
      <c r="C29" s="5"/>
      <c r="D29" s="3">
        <v>5</v>
      </c>
      <c r="E29" s="3">
        <v>1</v>
      </c>
      <c r="F29" s="3">
        <v>1</v>
      </c>
      <c r="G29" s="3"/>
      <c r="H29" s="3">
        <f t="shared" si="5"/>
        <v>6</v>
      </c>
      <c r="I29"/>
      <c r="J29" s="5">
        <v>25</v>
      </c>
      <c r="K29" s="3">
        <v>5</v>
      </c>
      <c r="L29" s="3"/>
      <c r="M29" s="3"/>
      <c r="N29" s="3"/>
      <c r="O29" s="3"/>
      <c r="P29" s="3">
        <v>4</v>
      </c>
      <c r="Q29" s="2"/>
      <c r="S29" s="5">
        <v>25</v>
      </c>
      <c r="T29" s="3"/>
      <c r="U29" s="3"/>
      <c r="V29" s="3">
        <v>8</v>
      </c>
      <c r="W29" s="3"/>
      <c r="X29" s="3">
        <v>1</v>
      </c>
      <c r="Y29" s="3">
        <f t="shared" si="2"/>
        <v>8</v>
      </c>
      <c r="AB29" s="5">
        <v>25</v>
      </c>
      <c r="AC29" s="3"/>
      <c r="AD29" s="3">
        <v>12</v>
      </c>
      <c r="AE29" s="3">
        <v>1</v>
      </c>
      <c r="AG29" s="60">
        <f t="shared" si="3"/>
        <v>25</v>
      </c>
      <c r="AH29" s="5">
        <v>25</v>
      </c>
      <c r="AI29" s="3">
        <v>7</v>
      </c>
      <c r="AJ29" s="3">
        <v>2</v>
      </c>
      <c r="AK29" s="3"/>
      <c r="AM29" s="60">
        <f t="shared" si="4"/>
        <v>25</v>
      </c>
      <c r="AQ29" s="2"/>
      <c r="AS29" s="7" t="s">
        <v>102</v>
      </c>
      <c r="AV29" s="7" t="s">
        <v>43</v>
      </c>
      <c r="AW29" s="7" t="s">
        <v>155</v>
      </c>
      <c r="AX29" s="7" t="s">
        <v>157</v>
      </c>
      <c r="AY29" s="42" t="s">
        <v>154</v>
      </c>
      <c r="BL29" s="5">
        <v>24</v>
      </c>
      <c r="BM29" s="13"/>
      <c r="BP29" s="12"/>
      <c r="BQ29" s="12"/>
      <c r="CX29">
        <v>25</v>
      </c>
      <c r="CY29" s="5">
        <v>25</v>
      </c>
      <c r="CZ29" s="5">
        <v>5</v>
      </c>
      <c r="DA29" s="47">
        <v>5</v>
      </c>
    </row>
    <row r="30" spans="1:105" ht="13.5" customHeight="1">
      <c r="A30">
        <f t="shared" si="1"/>
        <v>26</v>
      </c>
      <c r="B30" s="5">
        <v>26</v>
      </c>
      <c r="C30" s="5"/>
      <c r="D30" s="3">
        <v>6</v>
      </c>
      <c r="E30" s="3"/>
      <c r="F30" s="3">
        <v>1</v>
      </c>
      <c r="G30" s="3"/>
      <c r="H30" s="3">
        <f t="shared" si="5"/>
        <v>6</v>
      </c>
      <c r="I30"/>
      <c r="J30" s="5">
        <v>26</v>
      </c>
      <c r="K30" s="3">
        <v>4</v>
      </c>
      <c r="L30" s="3">
        <v>1</v>
      </c>
      <c r="M30" s="3"/>
      <c r="N30" s="3">
        <v>1</v>
      </c>
      <c r="O30" s="3"/>
      <c r="P30" s="3">
        <v>5</v>
      </c>
      <c r="Q30" s="2"/>
      <c r="S30" s="5">
        <v>26</v>
      </c>
      <c r="T30" s="3"/>
      <c r="U30" s="3"/>
      <c r="V30" s="3">
        <v>8</v>
      </c>
      <c r="W30" s="3"/>
      <c r="X30" s="3">
        <v>1</v>
      </c>
      <c r="Y30" s="3">
        <f t="shared" si="2"/>
        <v>8</v>
      </c>
      <c r="AB30" s="5">
        <v>26</v>
      </c>
      <c r="AC30" s="3"/>
      <c r="AD30" s="3">
        <v>13</v>
      </c>
      <c r="AE30" s="3"/>
      <c r="AG30" s="60">
        <f t="shared" si="3"/>
        <v>26</v>
      </c>
      <c r="AH30" s="5">
        <v>26</v>
      </c>
      <c r="AI30" s="3">
        <v>6</v>
      </c>
      <c r="AJ30" s="3">
        <v>4</v>
      </c>
      <c r="AK30" s="3"/>
      <c r="AM30" s="60">
        <f t="shared" si="4"/>
        <v>26</v>
      </c>
      <c r="AQ30" s="2"/>
      <c r="AS30" s="7" t="s">
        <v>104</v>
      </c>
      <c r="AV30" s="7" t="s">
        <v>43</v>
      </c>
      <c r="AW30" s="7" t="s">
        <v>156</v>
      </c>
      <c r="AX30" s="7" t="s">
        <v>158</v>
      </c>
      <c r="AY30" s="42" t="s">
        <v>154</v>
      </c>
      <c r="BL30" s="5">
        <v>25</v>
      </c>
      <c r="BM30" s="13"/>
      <c r="BP30" s="12"/>
      <c r="BQ30" s="12"/>
      <c r="CX30">
        <v>26</v>
      </c>
      <c r="CY30" s="5">
        <v>26</v>
      </c>
      <c r="CZ30" s="5">
        <v>4</v>
      </c>
      <c r="DA30" s="47">
        <v>6</v>
      </c>
    </row>
    <row r="31" spans="1:105" ht="13.5" customHeight="1">
      <c r="A31">
        <f t="shared" si="1"/>
        <v>27</v>
      </c>
      <c r="B31" s="5">
        <v>27</v>
      </c>
      <c r="C31" s="5"/>
      <c r="D31" s="3">
        <v>6</v>
      </c>
      <c r="E31" s="3">
        <v>1</v>
      </c>
      <c r="F31" s="3"/>
      <c r="G31" s="3"/>
      <c r="H31" s="3">
        <f t="shared" si="5"/>
        <v>6</v>
      </c>
      <c r="I31"/>
      <c r="J31" s="5">
        <v>27</v>
      </c>
      <c r="K31" s="3">
        <v>5</v>
      </c>
      <c r="L31" s="3"/>
      <c r="M31" s="3"/>
      <c r="N31" s="3">
        <v>1</v>
      </c>
      <c r="O31" s="3"/>
      <c r="P31" s="3">
        <v>5</v>
      </c>
      <c r="Q31" s="2"/>
      <c r="S31" s="5">
        <v>27</v>
      </c>
      <c r="T31" s="3"/>
      <c r="U31" s="3"/>
      <c r="V31" s="3">
        <v>9</v>
      </c>
      <c r="W31" s="3"/>
      <c r="X31" s="3"/>
      <c r="Y31" s="3">
        <f t="shared" si="2"/>
        <v>8</v>
      </c>
      <c r="AB31" s="5">
        <v>27</v>
      </c>
      <c r="AC31" s="3"/>
      <c r="AD31" s="3">
        <v>13</v>
      </c>
      <c r="AE31" s="3">
        <v>1</v>
      </c>
      <c r="AG31" s="60">
        <f t="shared" si="3"/>
        <v>27</v>
      </c>
      <c r="AH31" s="5">
        <v>27</v>
      </c>
      <c r="AI31" s="3">
        <v>9</v>
      </c>
      <c r="AJ31" s="3"/>
      <c r="AK31" s="3"/>
      <c r="AM31" s="60">
        <f t="shared" si="4"/>
        <v>27</v>
      </c>
      <c r="AQ31" s="2"/>
      <c r="AS31" s="7" t="s">
        <v>149</v>
      </c>
      <c r="AV31" s="7" t="s">
        <v>96</v>
      </c>
      <c r="AW31" s="7" t="s">
        <v>78</v>
      </c>
      <c r="AX31" s="7" t="s">
        <v>126</v>
      </c>
      <c r="AY31" s="42" t="s">
        <v>154</v>
      </c>
      <c r="BL31" s="5">
        <v>26</v>
      </c>
      <c r="BM31" s="13"/>
      <c r="BP31" s="12"/>
      <c r="BQ31" s="12"/>
      <c r="CX31">
        <v>27</v>
      </c>
      <c r="CY31" s="5">
        <v>27</v>
      </c>
      <c r="CZ31" s="5">
        <v>6</v>
      </c>
      <c r="DA31" s="47">
        <v>5</v>
      </c>
    </row>
    <row r="32" spans="1:105" ht="13.5" customHeight="1">
      <c r="A32">
        <f t="shared" si="1"/>
        <v>28</v>
      </c>
      <c r="B32" s="5">
        <v>28</v>
      </c>
      <c r="C32" s="5"/>
      <c r="D32" s="3">
        <v>7</v>
      </c>
      <c r="E32" s="3"/>
      <c r="F32" s="3"/>
      <c r="G32" s="3"/>
      <c r="H32" s="3">
        <f t="shared" si="5"/>
        <v>6</v>
      </c>
      <c r="I32"/>
      <c r="J32" s="5">
        <v>28</v>
      </c>
      <c r="K32" s="3">
        <v>5</v>
      </c>
      <c r="L32" s="3"/>
      <c r="M32" s="3">
        <v>1</v>
      </c>
      <c r="N32" s="3"/>
      <c r="O32" s="3"/>
      <c r="P32" s="3">
        <v>5</v>
      </c>
      <c r="Q32" s="2"/>
      <c r="S32" s="5">
        <v>28</v>
      </c>
      <c r="T32" s="3"/>
      <c r="U32" s="3"/>
      <c r="V32" s="3">
        <v>9</v>
      </c>
      <c r="W32" s="3"/>
      <c r="X32" s="3">
        <v>1</v>
      </c>
      <c r="Y32" s="3">
        <f t="shared" si="2"/>
        <v>9</v>
      </c>
      <c r="AB32" s="5">
        <v>28</v>
      </c>
      <c r="AC32" s="3"/>
      <c r="AD32" s="3">
        <v>14</v>
      </c>
      <c r="AE32" s="3"/>
      <c r="AG32" s="60">
        <f t="shared" si="3"/>
        <v>28</v>
      </c>
      <c r="AH32" s="5">
        <v>28</v>
      </c>
      <c r="AI32" s="3">
        <v>8</v>
      </c>
      <c r="AJ32" s="3">
        <v>2</v>
      </c>
      <c r="AK32" s="3"/>
      <c r="AM32" s="60">
        <f t="shared" si="4"/>
        <v>28</v>
      </c>
      <c r="AQ32" s="2"/>
      <c r="AV32" s="7" t="s">
        <v>97</v>
      </c>
      <c r="AW32" s="7" t="s">
        <v>61</v>
      </c>
      <c r="AX32" s="7" t="s">
        <v>127</v>
      </c>
      <c r="AY32" s="42" t="s">
        <v>154</v>
      </c>
      <c r="BL32" s="5">
        <v>27</v>
      </c>
      <c r="BM32" s="13"/>
      <c r="BP32" s="12"/>
      <c r="BQ32" s="12"/>
      <c r="CX32">
        <v>28</v>
      </c>
      <c r="CY32" s="5">
        <v>28</v>
      </c>
      <c r="CZ32" s="5">
        <v>8</v>
      </c>
      <c r="DA32" s="47">
        <v>4</v>
      </c>
    </row>
    <row r="33" spans="1:105" ht="13.5" customHeight="1">
      <c r="A33">
        <f t="shared" si="1"/>
        <v>29</v>
      </c>
      <c r="B33" s="5">
        <v>29</v>
      </c>
      <c r="C33" s="5"/>
      <c r="D33" s="3">
        <v>6</v>
      </c>
      <c r="E33" s="3">
        <v>1</v>
      </c>
      <c r="F33" s="3">
        <v>1</v>
      </c>
      <c r="G33" s="3"/>
      <c r="H33" s="3">
        <f t="shared" si="5"/>
        <v>7</v>
      </c>
      <c r="I33"/>
      <c r="J33" s="5">
        <v>29</v>
      </c>
      <c r="K33" s="3">
        <v>5</v>
      </c>
      <c r="L33" s="3">
        <v>1</v>
      </c>
      <c r="M33" s="3"/>
      <c r="N33" s="3"/>
      <c r="O33" s="3"/>
      <c r="P33" s="3">
        <v>5</v>
      </c>
      <c r="Q33" s="2"/>
      <c r="S33" s="5">
        <v>29</v>
      </c>
      <c r="T33" s="3"/>
      <c r="U33" s="3"/>
      <c r="V33" s="3">
        <v>9</v>
      </c>
      <c r="W33" s="3">
        <v>1</v>
      </c>
      <c r="X33" s="3"/>
      <c r="Y33" s="3">
        <f t="shared" si="2"/>
        <v>9</v>
      </c>
      <c r="AB33" s="5">
        <v>29</v>
      </c>
      <c r="AC33" s="3"/>
      <c r="AD33" s="3">
        <v>14</v>
      </c>
      <c r="AE33" s="3">
        <v>1</v>
      </c>
      <c r="AG33" s="60">
        <f t="shared" si="3"/>
        <v>29</v>
      </c>
      <c r="AH33" s="5">
        <v>29</v>
      </c>
      <c r="AI33" s="3">
        <v>7</v>
      </c>
      <c r="AJ33" s="3">
        <v>4</v>
      </c>
      <c r="AK33" s="3"/>
      <c r="AM33" s="60">
        <f t="shared" si="4"/>
        <v>29</v>
      </c>
      <c r="AQ33" s="2"/>
      <c r="AV33" s="7" t="s">
        <v>98</v>
      </c>
      <c r="AW33" s="7" t="s">
        <v>62</v>
      </c>
      <c r="AX33" s="7" t="s">
        <v>128</v>
      </c>
      <c r="AY33" s="42" t="s">
        <v>154</v>
      </c>
      <c r="BL33" s="5">
        <v>28</v>
      </c>
      <c r="BM33" s="13"/>
      <c r="BP33" s="12"/>
      <c r="BQ33" s="12"/>
      <c r="CX33">
        <v>29</v>
      </c>
      <c r="CY33" s="5">
        <v>29</v>
      </c>
      <c r="CZ33" s="5">
        <v>4</v>
      </c>
      <c r="DA33" s="47">
        <v>7</v>
      </c>
    </row>
    <row r="34" spans="1:105" ht="13.5" customHeight="1">
      <c r="A34">
        <f t="shared" si="1"/>
        <v>30</v>
      </c>
      <c r="B34" s="5">
        <v>30</v>
      </c>
      <c r="C34" s="5"/>
      <c r="D34" s="3">
        <v>7</v>
      </c>
      <c r="E34" s="3"/>
      <c r="F34" s="3">
        <v>1</v>
      </c>
      <c r="G34" s="3"/>
      <c r="H34" s="3">
        <f t="shared" si="5"/>
        <v>7</v>
      </c>
      <c r="I34"/>
      <c r="J34" s="5">
        <v>30</v>
      </c>
      <c r="K34" s="3">
        <v>6</v>
      </c>
      <c r="L34" s="3"/>
      <c r="M34" s="3"/>
      <c r="N34" s="3"/>
      <c r="O34" s="3"/>
      <c r="P34" s="3">
        <v>5</v>
      </c>
      <c r="Q34" s="2"/>
      <c r="S34" s="5">
        <v>30</v>
      </c>
      <c r="T34" s="3"/>
      <c r="U34" s="3"/>
      <c r="V34" s="3">
        <v>10</v>
      </c>
      <c r="W34" s="3"/>
      <c r="X34" s="3"/>
      <c r="Y34" s="3">
        <f t="shared" si="2"/>
        <v>9</v>
      </c>
      <c r="AB34" s="5">
        <v>30</v>
      </c>
      <c r="AC34" s="3"/>
      <c r="AD34" s="3">
        <v>15</v>
      </c>
      <c r="AE34" s="3"/>
      <c r="AG34" s="60">
        <f t="shared" si="3"/>
        <v>30</v>
      </c>
      <c r="AH34" s="5">
        <v>30</v>
      </c>
      <c r="AI34" s="3">
        <v>10</v>
      </c>
      <c r="AJ34" s="3"/>
      <c r="AK34" s="3"/>
      <c r="AM34" s="60">
        <f t="shared" si="4"/>
        <v>30</v>
      </c>
      <c r="AQ34" s="2"/>
      <c r="AV34" s="7" t="s">
        <v>98</v>
      </c>
      <c r="AW34" s="7" t="s">
        <v>63</v>
      </c>
      <c r="AX34" s="7" t="s">
        <v>129</v>
      </c>
      <c r="AY34" s="42" t="s">
        <v>154</v>
      </c>
      <c r="BL34" s="5">
        <v>29</v>
      </c>
      <c r="BM34" s="13"/>
      <c r="BP34" s="12"/>
      <c r="BQ34" s="12"/>
      <c r="CX34">
        <v>30</v>
      </c>
      <c r="CY34" s="5">
        <v>30</v>
      </c>
      <c r="CZ34" s="5">
        <v>6</v>
      </c>
      <c r="DA34" s="47">
        <v>6</v>
      </c>
    </row>
    <row r="35" spans="1:105" ht="13.5" customHeight="1">
      <c r="E35" s="2"/>
      <c r="F35" s="2"/>
      <c r="G35" s="2"/>
      <c r="H35" s="2"/>
      <c r="I35"/>
      <c r="L35" s="2"/>
      <c r="M35" s="2"/>
      <c r="N35" s="2"/>
      <c r="O35" s="2"/>
      <c r="P35" s="2"/>
      <c r="Q35" s="2"/>
      <c r="S35" s="2"/>
      <c r="T35" s="2"/>
      <c r="U35" s="2"/>
      <c r="V35" s="2"/>
      <c r="W35" s="2"/>
      <c r="X35" s="2"/>
      <c r="Y35" s="2"/>
      <c r="Z35" s="2"/>
      <c r="AQ35" s="2"/>
      <c r="AV35" s="7" t="s">
        <v>191</v>
      </c>
      <c r="AW35" s="7" t="s">
        <v>189</v>
      </c>
      <c r="AX35" s="7" t="s">
        <v>215</v>
      </c>
      <c r="AY35" s="42"/>
      <c r="BL35" s="5">
        <v>30</v>
      </c>
      <c r="BP35" s="12"/>
      <c r="BQ35" s="12"/>
      <c r="DA35" s="48"/>
    </row>
    <row r="36" spans="1:105" ht="13.5" customHeight="1">
      <c r="E36" s="2"/>
      <c r="F36" s="2"/>
      <c r="G36" s="2"/>
      <c r="H36" s="2"/>
      <c r="I36"/>
      <c r="L36" s="2"/>
      <c r="M36" s="2"/>
      <c r="N36" s="2"/>
      <c r="O36" s="2"/>
      <c r="P36" s="2"/>
      <c r="Q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V36" s="7" t="s">
        <v>99</v>
      </c>
      <c r="AW36" s="7" t="s">
        <v>64</v>
      </c>
      <c r="AX36" s="7" t="s">
        <v>130</v>
      </c>
      <c r="AY36" s="42" t="s">
        <v>154</v>
      </c>
      <c r="BP36" s="12"/>
      <c r="BQ36" s="12"/>
      <c r="DA36" s="48"/>
    </row>
    <row r="37" spans="1:105" ht="13.5" customHeight="1">
      <c r="E37" s="2"/>
      <c r="F37" s="2"/>
      <c r="G37" s="2"/>
      <c r="H37" s="2"/>
      <c r="I37"/>
      <c r="L37" s="2"/>
      <c r="M37" s="2"/>
      <c r="N37" s="2"/>
      <c r="O37" s="2"/>
      <c r="P37" s="2"/>
      <c r="Q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V37" s="7" t="s">
        <v>81</v>
      </c>
      <c r="AW37" s="7" t="s">
        <v>212</v>
      </c>
      <c r="AX37" s="7" t="s">
        <v>216</v>
      </c>
      <c r="AY37" s="42"/>
      <c r="BP37" s="12"/>
      <c r="BQ37" s="12"/>
      <c r="DA37" s="48"/>
    </row>
    <row r="38" spans="1:105" ht="13.5" customHeight="1">
      <c r="E38" s="2"/>
      <c r="F38" s="2"/>
      <c r="G38" s="2"/>
      <c r="H38" s="2"/>
      <c r="I38"/>
      <c r="L38" s="2"/>
      <c r="M38" s="2"/>
      <c r="N38" s="2"/>
      <c r="O38" s="2"/>
      <c r="P38" s="2"/>
      <c r="Q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V38" s="7" t="s">
        <v>81</v>
      </c>
      <c r="AW38" s="7" t="s">
        <v>213</v>
      </c>
      <c r="AX38" s="7" t="s">
        <v>217</v>
      </c>
      <c r="AY38" s="42" t="s">
        <v>154</v>
      </c>
      <c r="BP38" s="12"/>
      <c r="BQ38" s="12"/>
      <c r="DA38" s="48"/>
    </row>
    <row r="39" spans="1:105" ht="13.5" customHeight="1">
      <c r="E39" s="2"/>
      <c r="F39" s="2"/>
      <c r="G39" s="2"/>
      <c r="H39" s="2"/>
      <c r="I3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V39" s="7" t="s">
        <v>100</v>
      </c>
      <c r="AW39" s="7" t="s">
        <v>66</v>
      </c>
      <c r="AX39" s="7" t="s">
        <v>131</v>
      </c>
      <c r="AY39" s="42" t="s">
        <v>154</v>
      </c>
      <c r="BP39" s="12"/>
      <c r="BQ39" s="12"/>
      <c r="DA39" s="48"/>
    </row>
    <row r="40" spans="1:105" ht="13.5" customHeight="1">
      <c r="E40" s="2"/>
      <c r="I40"/>
      <c r="L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V40" s="7" t="s">
        <v>100</v>
      </c>
      <c r="AW40" s="7" t="s">
        <v>67</v>
      </c>
      <c r="AX40" s="7" t="s">
        <v>132</v>
      </c>
      <c r="AY40" s="42" t="s">
        <v>154</v>
      </c>
      <c r="BP40" s="12"/>
      <c r="BQ40" s="12"/>
      <c r="DA40" s="48"/>
    </row>
    <row r="41" spans="1:105" ht="13.5" customHeight="1">
      <c r="E41" s="2"/>
      <c r="I41"/>
      <c r="L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V41" s="7" t="s">
        <v>100</v>
      </c>
      <c r="AW41" s="7" t="s">
        <v>68</v>
      </c>
      <c r="AX41" s="7" t="s">
        <v>133</v>
      </c>
      <c r="AY41" s="42" t="s">
        <v>154</v>
      </c>
      <c r="BP41" s="12"/>
      <c r="BQ41" s="12"/>
      <c r="DA41" s="48"/>
    </row>
    <row r="42" spans="1:105" ht="13.5" customHeight="1">
      <c r="E42" s="2"/>
      <c r="I42"/>
      <c r="L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V42" s="7" t="s">
        <v>100</v>
      </c>
      <c r="AW42" s="7" t="s">
        <v>69</v>
      </c>
      <c r="AX42" s="7" t="s">
        <v>134</v>
      </c>
      <c r="AY42" s="42" t="s">
        <v>154</v>
      </c>
      <c r="BP42" s="12"/>
      <c r="BQ42" s="12"/>
      <c r="DA42" s="48"/>
    </row>
    <row r="43" spans="1:105" ht="13.5" customHeight="1">
      <c r="E43" s="2"/>
      <c r="I43"/>
      <c r="L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V43" s="7" t="s">
        <v>100</v>
      </c>
      <c r="AW43" s="7" t="s">
        <v>70</v>
      </c>
      <c r="AX43" s="7" t="s">
        <v>135</v>
      </c>
      <c r="AY43" s="42" t="s">
        <v>154</v>
      </c>
      <c r="BP43" s="12"/>
      <c r="BQ43" s="12"/>
      <c r="DA43" s="48"/>
    </row>
    <row r="44" spans="1:105" ht="13.5" customHeight="1">
      <c r="E44" s="2"/>
      <c r="I44"/>
      <c r="L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V44" s="7" t="s">
        <v>100</v>
      </c>
      <c r="AW44" s="7" t="s">
        <v>71</v>
      </c>
      <c r="AX44" s="7" t="s">
        <v>136</v>
      </c>
      <c r="AY44" s="42" t="s">
        <v>154</v>
      </c>
      <c r="BP44" s="12"/>
      <c r="BQ44" s="12"/>
    </row>
    <row r="45" spans="1:105" ht="13.5" customHeight="1"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V45" s="7" t="s">
        <v>79</v>
      </c>
      <c r="AW45" s="7" t="s">
        <v>101</v>
      </c>
      <c r="AX45" s="7" t="s">
        <v>137</v>
      </c>
      <c r="AY45" s="42" t="s">
        <v>154</v>
      </c>
      <c r="BO45" s="12"/>
      <c r="BP45" s="12"/>
    </row>
    <row r="46" spans="1:105" ht="13.5" customHeight="1">
      <c r="AV46" s="7" t="s">
        <v>79</v>
      </c>
      <c r="AW46" s="7" t="s">
        <v>72</v>
      </c>
      <c r="AX46" s="7" t="s">
        <v>138</v>
      </c>
      <c r="AY46" s="42" t="s">
        <v>154</v>
      </c>
      <c r="BO46" s="12"/>
      <c r="BP46" s="12"/>
    </row>
    <row r="47" spans="1:105" ht="13.5" customHeight="1">
      <c r="AV47" s="7" t="s">
        <v>102</v>
      </c>
      <c r="AW47" s="7" t="s">
        <v>73</v>
      </c>
      <c r="AX47" s="7" t="s">
        <v>139</v>
      </c>
      <c r="AY47" s="42" t="s">
        <v>154</v>
      </c>
      <c r="BO47" s="12"/>
      <c r="BP47" s="12"/>
    </row>
    <row r="48" spans="1:105" ht="13.5" customHeight="1">
      <c r="AV48" s="7" t="s">
        <v>102</v>
      </c>
      <c r="AW48" s="7" t="s">
        <v>103</v>
      </c>
      <c r="AX48" s="7" t="s">
        <v>140</v>
      </c>
      <c r="AY48" s="42" t="s">
        <v>154</v>
      </c>
      <c r="BO48" s="12"/>
      <c r="BP48" s="12"/>
    </row>
    <row r="49" spans="48:68" ht="13.5" customHeight="1">
      <c r="AV49" s="7" t="s">
        <v>102</v>
      </c>
      <c r="AW49" s="7" t="s">
        <v>74</v>
      </c>
      <c r="AX49" s="7" t="s">
        <v>141</v>
      </c>
      <c r="AY49" s="42" t="s">
        <v>154</v>
      </c>
      <c r="BO49" s="12"/>
      <c r="BP49" s="12"/>
    </row>
    <row r="50" spans="48:68" ht="13.5" customHeight="1">
      <c r="AV50" s="7" t="s">
        <v>104</v>
      </c>
      <c r="AW50" s="7" t="s">
        <v>75</v>
      </c>
      <c r="AX50" s="7" t="s">
        <v>142</v>
      </c>
      <c r="AY50" s="42" t="s">
        <v>154</v>
      </c>
      <c r="BO50" s="12"/>
      <c r="BP50" s="12"/>
    </row>
    <row r="51" spans="48:68" ht="13.5" customHeight="1">
      <c r="AV51" s="7" t="s">
        <v>37</v>
      </c>
      <c r="AW51" s="7" t="s">
        <v>76</v>
      </c>
      <c r="AX51" s="7" t="s">
        <v>143</v>
      </c>
      <c r="AY51" s="42" t="s">
        <v>154</v>
      </c>
      <c r="BO51" s="12"/>
      <c r="BP51" s="12"/>
    </row>
    <row r="52" spans="48:68" ht="13.5" customHeight="1">
      <c r="BO52" s="12"/>
      <c r="BP52" s="12"/>
    </row>
    <row r="53" spans="48:68" ht="13.5" customHeight="1">
      <c r="BO53" s="12"/>
      <c r="BP53" s="12"/>
    </row>
    <row r="54" spans="48:68" ht="13.5" customHeight="1">
      <c r="BO54" s="12"/>
      <c r="BP54" s="12"/>
    </row>
    <row r="55" spans="48:68" ht="13.5" customHeight="1">
      <c r="BO55" s="12"/>
      <c r="BP55" s="12"/>
    </row>
    <row r="56" spans="48:68" ht="13.5" customHeight="1">
      <c r="BO56" s="12"/>
      <c r="BP56" s="12"/>
    </row>
    <row r="57" spans="48:68" ht="13.5" customHeight="1">
      <c r="BO57" s="12"/>
      <c r="BP57" s="12"/>
    </row>
    <row r="58" spans="48:68" ht="13.5" customHeight="1">
      <c r="BO58" s="12"/>
      <c r="BP58" s="12"/>
    </row>
    <row r="59" spans="48:68" ht="13.5" customHeight="1">
      <c r="BO59" s="12"/>
      <c r="BP59" s="12"/>
    </row>
    <row r="60" spans="48:68" ht="13.5" customHeight="1">
      <c r="BO60" s="12"/>
      <c r="BP60" s="12"/>
    </row>
    <row r="61" spans="48:68" ht="13.5" customHeight="1">
      <c r="BO61" s="12"/>
      <c r="BP61" s="12"/>
    </row>
    <row r="62" spans="48:68" ht="13.5" customHeight="1">
      <c r="BO62" s="12"/>
      <c r="BP62" s="12"/>
    </row>
    <row r="63" spans="48:68" ht="13.5" customHeight="1">
      <c r="BO63" s="12"/>
      <c r="BP63" s="12"/>
    </row>
    <row r="64" spans="48:68" ht="13.5" customHeight="1">
      <c r="BO64" s="12"/>
      <c r="BP64" s="12"/>
    </row>
    <row r="65" spans="67:68" ht="13.5" customHeight="1">
      <c r="BO65" s="12"/>
      <c r="BP65" s="12"/>
    </row>
    <row r="66" spans="67:68" ht="13.5" customHeight="1">
      <c r="BO66" s="12"/>
      <c r="BP66" s="12"/>
    </row>
    <row r="67" spans="67:68" ht="13.5" customHeight="1">
      <c r="BO67" s="12"/>
      <c r="BP67" s="12"/>
    </row>
    <row r="68" spans="67:68" ht="13.5" customHeight="1">
      <c r="BO68" s="12"/>
      <c r="BP68" s="12"/>
    </row>
    <row r="69" spans="67:68" ht="13.5" customHeight="1">
      <c r="BO69" s="12"/>
      <c r="BP69" s="12"/>
    </row>
    <row r="70" spans="67:68" ht="13.5" customHeight="1">
      <c r="BO70" s="12"/>
      <c r="BP70" s="12"/>
    </row>
    <row r="71" spans="67:68" ht="13.5" customHeight="1">
      <c r="BO71" s="12"/>
      <c r="BP71" s="12"/>
    </row>
    <row r="72" spans="67:68" ht="13.5" customHeight="1">
      <c r="BO72" s="12"/>
      <c r="BP72" s="12"/>
    </row>
    <row r="73" spans="67:68" ht="13.5" customHeight="1">
      <c r="BO73" s="12"/>
      <c r="BP73" s="12"/>
    </row>
    <row r="74" spans="67:68" ht="13.5" customHeight="1">
      <c r="BO74" s="12"/>
      <c r="BP74" s="12"/>
    </row>
  </sheetData>
  <sortState xmlns:xlrd2="http://schemas.microsoft.com/office/spreadsheetml/2017/richdata2" ref="AS6:AS45">
    <sortCondition ref="AS6:AS45"/>
  </sortState>
  <customSheetViews>
    <customSheetView guid="{65C8409E-BF11-4A2E-A0C9-71C117F2F974}" state="hidden" topLeftCell="K1">
      <selection activeCell="MAN2" sqref="MAN2"/>
      <pageMargins left="0.7" right="0.7" top="0.75" bottom="0.75" header="0.3" footer="0.3"/>
      <pageSetup orientation="portrait" r:id="rId1"/>
    </customSheetView>
  </customSheetViews>
  <conditionalFormatting sqref="A6">
    <cfRule type="expression" dxfId="53" priority="6">
      <formula>"$A$4&lt;=&gt;$B$4"</formula>
    </cfRule>
    <cfRule type="expression" dxfId="52" priority="8">
      <formula>"$A$4=/$B$4"</formula>
    </cfRule>
  </conditionalFormatting>
  <conditionalFormatting sqref="A5">
    <cfRule type="expression" dxfId="51" priority="4">
      <formula>"$A$4&lt;=&gt;$B$4"</formula>
    </cfRule>
    <cfRule type="expression" dxfId="50" priority="5">
      <formula>"$A$4=/$B$4"</formula>
    </cfRule>
  </conditionalFormatting>
  <pageMargins left="0.7" right="0.7" top="0.75" bottom="0.75" header="0.3" footer="0.3"/>
  <pageSetup orientation="portrait" r:id="rId2"/>
  <ignoredErrors>
    <ignoredError sqref="H6:H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2D90-5612-4D29-923C-72B53EEF14F2}">
  <sheetPr codeName="Sheet2"/>
  <dimension ref="A1:AS167"/>
  <sheetViews>
    <sheetView tabSelected="1" zoomScale="80" zoomScaleNormal="80" workbookViewId="0">
      <selection activeCell="C8" sqref="C8"/>
    </sheetView>
  </sheetViews>
  <sheetFormatPr defaultColWidth="0" defaultRowHeight="15" zeroHeight="1"/>
  <cols>
    <col min="1" max="1" width="9.140625" style="20" customWidth="1"/>
    <col min="2" max="2" width="30.42578125" style="20" customWidth="1"/>
    <col min="3" max="3" width="29.42578125" style="20" bestFit="1" customWidth="1"/>
    <col min="4" max="4" width="19.42578125" style="20" customWidth="1"/>
    <col min="5" max="5" width="30.7109375" style="20" customWidth="1"/>
    <col min="6" max="6" width="19.42578125" style="20" customWidth="1"/>
    <col min="7" max="7" width="8.140625" style="20" customWidth="1"/>
    <col min="8" max="8" width="2.28515625" style="20" customWidth="1"/>
    <col min="9" max="16" width="8.85546875" style="21" customWidth="1"/>
    <col min="17" max="36" width="7.28515625" style="21" customWidth="1"/>
    <col min="37" max="38" width="7" style="21" customWidth="1"/>
    <col min="39" max="39" width="9.140625" style="21" customWidth="1"/>
    <col min="40" max="45" width="0" style="21" hidden="1" customWidth="1"/>
    <col min="46" max="16384" width="9.140625" style="21" hidden="1"/>
  </cols>
  <sheetData>
    <row r="1" spans="1:39" s="28" customFormat="1"/>
    <row r="2" spans="1:39" s="28" customFormat="1"/>
    <row r="3" spans="1:39" s="28" customFormat="1"/>
    <row r="4" spans="1:39" s="28" customFormat="1" ht="24.95" customHeight="1">
      <c r="B4" s="29"/>
      <c r="I4" s="30"/>
    </row>
    <row r="5" spans="1:39" s="28" customFormat="1" ht="26.25">
      <c r="B5" s="64" t="s">
        <v>153</v>
      </c>
      <c r="C5" s="64"/>
      <c r="D5" s="64"/>
      <c r="E5" s="64"/>
      <c r="F5" s="43"/>
      <c r="G5" s="43"/>
      <c r="H5" s="43"/>
      <c r="I5" s="30"/>
    </row>
    <row r="6" spans="1:39" s="28" customFormat="1" ht="26.25">
      <c r="E6" s="37" t="str">
        <f>+C8&amp;" "&amp;E8</f>
        <v>UNILUMIN Upanel S</v>
      </c>
      <c r="F6" s="61"/>
      <c r="G6" s="37"/>
      <c r="H6" s="37"/>
    </row>
    <row r="7" spans="1:39" s="28" customFormat="1">
      <c r="E7" s="37" t="str">
        <f>IFERROR(VLOOKUP(E6,MFGSER,11,FALSE),"")</f>
        <v>y</v>
      </c>
      <c r="F7" s="37"/>
    </row>
    <row r="8" spans="1:39" ht="30.75" customHeight="1">
      <c r="A8" s="28"/>
      <c r="B8" s="17" t="s">
        <v>150</v>
      </c>
      <c r="C8" s="18" t="s">
        <v>79</v>
      </c>
      <c r="D8" s="17" t="s">
        <v>151</v>
      </c>
      <c r="E8" s="18" t="s">
        <v>39</v>
      </c>
      <c r="F8" s="28"/>
      <c r="G8" s="53"/>
      <c r="H8" s="37"/>
      <c r="I8" s="26">
        <f>+B12</f>
        <v>5</v>
      </c>
      <c r="J8" s="26">
        <f>+C12-1</f>
        <v>4</v>
      </c>
      <c r="K8" s="26">
        <f t="shared" ref="K8:AL8" si="0">+J8-1</f>
        <v>3</v>
      </c>
      <c r="L8" s="26">
        <f t="shared" si="0"/>
        <v>2</v>
      </c>
      <c r="M8" s="26">
        <f t="shared" si="0"/>
        <v>1</v>
      </c>
      <c r="N8" s="26">
        <f t="shared" si="0"/>
        <v>0</v>
      </c>
      <c r="O8" s="26">
        <f t="shared" si="0"/>
        <v>-1</v>
      </c>
      <c r="P8" s="26">
        <f t="shared" si="0"/>
        <v>-2</v>
      </c>
      <c r="Q8" s="26">
        <f t="shared" si="0"/>
        <v>-3</v>
      </c>
      <c r="R8" s="26">
        <f t="shared" si="0"/>
        <v>-4</v>
      </c>
      <c r="S8" s="26">
        <f t="shared" si="0"/>
        <v>-5</v>
      </c>
      <c r="T8" s="26">
        <f t="shared" si="0"/>
        <v>-6</v>
      </c>
      <c r="U8" s="26">
        <f t="shared" si="0"/>
        <v>-7</v>
      </c>
      <c r="V8" s="26">
        <f t="shared" si="0"/>
        <v>-8</v>
      </c>
      <c r="W8" s="26">
        <f t="shared" si="0"/>
        <v>-9</v>
      </c>
      <c r="X8" s="26">
        <f t="shared" si="0"/>
        <v>-10</v>
      </c>
      <c r="Y8" s="26">
        <f t="shared" si="0"/>
        <v>-11</v>
      </c>
      <c r="Z8" s="26">
        <f t="shared" si="0"/>
        <v>-12</v>
      </c>
      <c r="AA8" s="26">
        <f t="shared" si="0"/>
        <v>-13</v>
      </c>
      <c r="AB8" s="26">
        <f t="shared" si="0"/>
        <v>-14</v>
      </c>
      <c r="AC8" s="26">
        <f t="shared" si="0"/>
        <v>-15</v>
      </c>
      <c r="AD8" s="26">
        <f t="shared" si="0"/>
        <v>-16</v>
      </c>
      <c r="AE8" s="26">
        <f t="shared" si="0"/>
        <v>-17</v>
      </c>
      <c r="AF8" s="26">
        <f t="shared" si="0"/>
        <v>-18</v>
      </c>
      <c r="AG8" s="26">
        <f t="shared" si="0"/>
        <v>-19</v>
      </c>
      <c r="AH8" s="26">
        <f t="shared" si="0"/>
        <v>-20</v>
      </c>
      <c r="AI8" s="26">
        <f t="shared" si="0"/>
        <v>-21</v>
      </c>
      <c r="AJ8" s="26">
        <f t="shared" si="0"/>
        <v>-22</v>
      </c>
      <c r="AK8" s="26">
        <f t="shared" si="0"/>
        <v>-23</v>
      </c>
      <c r="AL8" s="26">
        <f t="shared" si="0"/>
        <v>-24</v>
      </c>
      <c r="AM8" s="28"/>
    </row>
    <row r="9" spans="1:39" ht="30.75" customHeight="1">
      <c r="A9" s="32"/>
      <c r="B9" s="37" t="str">
        <f>IF(C9="Please Call Chief Project Manager for available options.  (952)-225-6931","X","Z")</f>
        <v>Z</v>
      </c>
      <c r="C9" s="63">
        <f>VLOOKUP(E6,CALL,2,FALSE)</f>
        <v>0</v>
      </c>
      <c r="D9" s="63"/>
      <c r="E9" s="63"/>
      <c r="F9" s="49"/>
      <c r="G9" s="53"/>
      <c r="H9" s="37"/>
      <c r="I9" s="26">
        <f t="shared" ref="I9:I37" si="1">+I8-1</f>
        <v>4</v>
      </c>
      <c r="J9" s="26" t="b">
        <f t="shared" ref="J9:AL9" si="2">+(J8&gt;0.99)</f>
        <v>1</v>
      </c>
      <c r="K9" s="26" t="b">
        <f t="shared" si="2"/>
        <v>1</v>
      </c>
      <c r="L9" s="26" t="b">
        <f t="shared" si="2"/>
        <v>1</v>
      </c>
      <c r="M9" s="26" t="b">
        <f t="shared" si="2"/>
        <v>1</v>
      </c>
      <c r="N9" s="26" t="b">
        <f t="shared" si="2"/>
        <v>0</v>
      </c>
      <c r="O9" s="26" t="b">
        <f t="shared" si="2"/>
        <v>0</v>
      </c>
      <c r="P9" s="26" t="b">
        <f t="shared" si="2"/>
        <v>0</v>
      </c>
      <c r="Q9" s="26" t="b">
        <f t="shared" si="2"/>
        <v>0</v>
      </c>
      <c r="R9" s="26" t="b">
        <f t="shared" si="2"/>
        <v>0</v>
      </c>
      <c r="S9" s="26" t="b">
        <f t="shared" si="2"/>
        <v>0</v>
      </c>
      <c r="T9" s="26" t="b">
        <f t="shared" si="2"/>
        <v>0</v>
      </c>
      <c r="U9" s="26" t="b">
        <f t="shared" si="2"/>
        <v>0</v>
      </c>
      <c r="V9" s="26" t="b">
        <f t="shared" si="2"/>
        <v>0</v>
      </c>
      <c r="W9" s="26" t="b">
        <f t="shared" si="2"/>
        <v>0</v>
      </c>
      <c r="X9" s="26" t="b">
        <f t="shared" si="2"/>
        <v>0</v>
      </c>
      <c r="Y9" s="26" t="b">
        <f t="shared" si="2"/>
        <v>0</v>
      </c>
      <c r="Z9" s="26" t="b">
        <f t="shared" si="2"/>
        <v>0</v>
      </c>
      <c r="AA9" s="26" t="b">
        <f t="shared" si="2"/>
        <v>0</v>
      </c>
      <c r="AB9" s="26" t="b">
        <f t="shared" si="2"/>
        <v>0</v>
      </c>
      <c r="AC9" s="26" t="b">
        <f t="shared" si="2"/>
        <v>0</v>
      </c>
      <c r="AD9" s="26" t="b">
        <f t="shared" si="2"/>
        <v>0</v>
      </c>
      <c r="AE9" s="26" t="b">
        <f t="shared" si="2"/>
        <v>0</v>
      </c>
      <c r="AF9" s="26" t="b">
        <f t="shared" si="2"/>
        <v>0</v>
      </c>
      <c r="AG9" s="26" t="b">
        <f t="shared" si="2"/>
        <v>0</v>
      </c>
      <c r="AH9" s="26" t="b">
        <f t="shared" si="2"/>
        <v>0</v>
      </c>
      <c r="AI9" s="26" t="b">
        <f t="shared" si="2"/>
        <v>0</v>
      </c>
      <c r="AJ9" s="26" t="b">
        <f t="shared" si="2"/>
        <v>0</v>
      </c>
      <c r="AK9" s="26" t="b">
        <f t="shared" si="2"/>
        <v>0</v>
      </c>
      <c r="AL9" s="26" t="b">
        <f t="shared" si="2"/>
        <v>0</v>
      </c>
      <c r="AM9" s="28"/>
    </row>
    <row r="10" spans="1:39" ht="30.75" customHeight="1">
      <c r="A10" s="28"/>
      <c r="B10" s="31"/>
      <c r="C10" s="31"/>
      <c r="D10" s="31"/>
      <c r="E10" s="31"/>
      <c r="F10" s="31"/>
      <c r="G10" s="53"/>
      <c r="H10" s="37"/>
      <c r="I10" s="26">
        <f>+I9-1</f>
        <v>3</v>
      </c>
      <c r="J10" s="26" t="b">
        <f t="shared" ref="J10:J37" si="3">+I10&gt;0.99</f>
        <v>1</v>
      </c>
      <c r="K10" s="27" t="b">
        <f t="shared" ref="K10:AL19" si="4">IF((AND(K9=TRUE, J10=TRUE)), TRUE, FALSE)</f>
        <v>1</v>
      </c>
      <c r="L10" s="27" t="b">
        <f t="shared" si="4"/>
        <v>1</v>
      </c>
      <c r="M10" s="27" t="b">
        <f t="shared" si="4"/>
        <v>1</v>
      </c>
      <c r="N10" s="27" t="b">
        <f t="shared" si="4"/>
        <v>0</v>
      </c>
      <c r="O10" s="27" t="b">
        <f t="shared" si="4"/>
        <v>0</v>
      </c>
      <c r="P10" s="27" t="b">
        <f t="shared" si="4"/>
        <v>0</v>
      </c>
      <c r="Q10" s="27" t="b">
        <f t="shared" si="4"/>
        <v>0</v>
      </c>
      <c r="R10" s="27" t="b">
        <f t="shared" si="4"/>
        <v>0</v>
      </c>
      <c r="S10" s="27" t="b">
        <f t="shared" si="4"/>
        <v>0</v>
      </c>
      <c r="T10" s="27" t="b">
        <f t="shared" si="4"/>
        <v>0</v>
      </c>
      <c r="U10" s="27" t="b">
        <f t="shared" si="4"/>
        <v>0</v>
      </c>
      <c r="V10" s="27" t="b">
        <f t="shared" si="4"/>
        <v>0</v>
      </c>
      <c r="W10" s="27" t="b">
        <f t="shared" si="4"/>
        <v>0</v>
      </c>
      <c r="X10" s="27" t="b">
        <f t="shared" si="4"/>
        <v>0</v>
      </c>
      <c r="Y10" s="27" t="b">
        <f t="shared" si="4"/>
        <v>0</v>
      </c>
      <c r="Z10" s="27" t="b">
        <f t="shared" si="4"/>
        <v>0</v>
      </c>
      <c r="AA10" s="27" t="b">
        <f t="shared" si="4"/>
        <v>0</v>
      </c>
      <c r="AB10" s="27" t="b">
        <f t="shared" si="4"/>
        <v>0</v>
      </c>
      <c r="AC10" s="27" t="b">
        <f t="shared" si="4"/>
        <v>0</v>
      </c>
      <c r="AD10" s="27" t="b">
        <f t="shared" si="4"/>
        <v>0</v>
      </c>
      <c r="AE10" s="27" t="b">
        <f t="shared" si="4"/>
        <v>0</v>
      </c>
      <c r="AF10" s="27" t="b">
        <f t="shared" si="4"/>
        <v>0</v>
      </c>
      <c r="AG10" s="27" t="b">
        <f t="shared" si="4"/>
        <v>0</v>
      </c>
      <c r="AH10" s="27" t="b">
        <f t="shared" si="4"/>
        <v>0</v>
      </c>
      <c r="AI10" s="27" t="b">
        <f t="shared" si="4"/>
        <v>0</v>
      </c>
      <c r="AJ10" s="27" t="b">
        <f t="shared" si="4"/>
        <v>0</v>
      </c>
      <c r="AK10" s="27" t="b">
        <f t="shared" si="4"/>
        <v>0</v>
      </c>
      <c r="AL10" s="27" t="b">
        <f t="shared" si="4"/>
        <v>0</v>
      </c>
      <c r="AM10" s="28"/>
    </row>
    <row r="11" spans="1:39" s="22" customFormat="1" ht="30.75" customHeight="1">
      <c r="A11" s="28"/>
      <c r="B11" s="51" t="s">
        <v>172</v>
      </c>
      <c r="C11" s="51" t="s">
        <v>29</v>
      </c>
      <c r="D11" s="31"/>
      <c r="E11" s="31"/>
      <c r="F11" s="31"/>
      <c r="G11" s="53"/>
      <c r="H11" s="37"/>
      <c r="I11" s="26">
        <f t="shared" si="1"/>
        <v>2</v>
      </c>
      <c r="J11" s="26" t="b">
        <f t="shared" si="3"/>
        <v>1</v>
      </c>
      <c r="K11" s="27" t="b">
        <f t="shared" si="4"/>
        <v>1</v>
      </c>
      <c r="L11" s="27" t="b">
        <f>IF((AND(L10=TRUE, K11=TRUE)), TRUE, FALSE)</f>
        <v>1</v>
      </c>
      <c r="M11" s="27" t="b">
        <f t="shared" si="4"/>
        <v>1</v>
      </c>
      <c r="N11" s="27" t="b">
        <f t="shared" si="4"/>
        <v>0</v>
      </c>
      <c r="O11" s="27" t="b">
        <f t="shared" si="4"/>
        <v>0</v>
      </c>
      <c r="P11" s="27" t="b">
        <f t="shared" si="4"/>
        <v>0</v>
      </c>
      <c r="Q11" s="27" t="b">
        <f t="shared" si="4"/>
        <v>0</v>
      </c>
      <c r="R11" s="27" t="b">
        <f t="shared" si="4"/>
        <v>0</v>
      </c>
      <c r="S11" s="27" t="b">
        <f t="shared" si="4"/>
        <v>0</v>
      </c>
      <c r="T11" s="27" t="b">
        <f t="shared" si="4"/>
        <v>0</v>
      </c>
      <c r="U11" s="27" t="b">
        <f t="shared" si="4"/>
        <v>0</v>
      </c>
      <c r="V11" s="27" t="b">
        <f t="shared" si="4"/>
        <v>0</v>
      </c>
      <c r="W11" s="27" t="b">
        <f t="shared" si="4"/>
        <v>0</v>
      </c>
      <c r="X11" s="27" t="b">
        <f t="shared" si="4"/>
        <v>0</v>
      </c>
      <c r="Y11" s="27" t="b">
        <f t="shared" si="4"/>
        <v>0</v>
      </c>
      <c r="Z11" s="27" t="b">
        <f t="shared" si="4"/>
        <v>0</v>
      </c>
      <c r="AA11" s="27" t="b">
        <f t="shared" si="4"/>
        <v>0</v>
      </c>
      <c r="AB11" s="27" t="b">
        <f t="shared" si="4"/>
        <v>0</v>
      </c>
      <c r="AC11" s="27" t="b">
        <f t="shared" si="4"/>
        <v>0</v>
      </c>
      <c r="AD11" s="27" t="b">
        <f t="shared" si="4"/>
        <v>0</v>
      </c>
      <c r="AE11" s="27" t="b">
        <f t="shared" si="4"/>
        <v>0</v>
      </c>
      <c r="AF11" s="27" t="b">
        <f t="shared" si="4"/>
        <v>0</v>
      </c>
      <c r="AG11" s="27" t="b">
        <f t="shared" si="4"/>
        <v>0</v>
      </c>
      <c r="AH11" s="27" t="b">
        <f t="shared" si="4"/>
        <v>0</v>
      </c>
      <c r="AI11" s="27" t="b">
        <f t="shared" si="4"/>
        <v>0</v>
      </c>
      <c r="AJ11" s="27" t="b">
        <f t="shared" si="4"/>
        <v>0</v>
      </c>
      <c r="AK11" s="27" t="b">
        <f t="shared" si="4"/>
        <v>0</v>
      </c>
      <c r="AL11" s="27" t="b">
        <f t="shared" si="4"/>
        <v>0</v>
      </c>
      <c r="AM11" s="28"/>
    </row>
    <row r="12" spans="1:39" ht="30.75" customHeight="1">
      <c r="A12" s="33"/>
      <c r="B12" s="25">
        <v>5</v>
      </c>
      <c r="C12" s="25">
        <v>5</v>
      </c>
      <c r="D12" s="34"/>
      <c r="E12" s="31"/>
      <c r="F12" s="31"/>
      <c r="G12" s="57"/>
      <c r="H12" s="37"/>
      <c r="I12" s="26">
        <f t="shared" si="1"/>
        <v>1</v>
      </c>
      <c r="J12" s="26" t="b">
        <f t="shared" si="3"/>
        <v>1</v>
      </c>
      <c r="K12" s="27" t="b">
        <f t="shared" si="4"/>
        <v>1</v>
      </c>
      <c r="L12" s="27" t="b">
        <f t="shared" si="4"/>
        <v>1</v>
      </c>
      <c r="M12" s="27" t="b">
        <f t="shared" si="4"/>
        <v>1</v>
      </c>
      <c r="N12" s="27" t="b">
        <f t="shared" si="4"/>
        <v>0</v>
      </c>
      <c r="O12" s="27" t="b">
        <f t="shared" si="4"/>
        <v>0</v>
      </c>
      <c r="P12" s="27" t="b">
        <f t="shared" si="4"/>
        <v>0</v>
      </c>
      <c r="Q12" s="27" t="b">
        <f t="shared" si="4"/>
        <v>0</v>
      </c>
      <c r="R12" s="27" t="b">
        <f t="shared" si="4"/>
        <v>0</v>
      </c>
      <c r="S12" s="27" t="b">
        <f t="shared" si="4"/>
        <v>0</v>
      </c>
      <c r="T12" s="27" t="b">
        <f t="shared" si="4"/>
        <v>0</v>
      </c>
      <c r="U12" s="27" t="b">
        <f t="shared" si="4"/>
        <v>0</v>
      </c>
      <c r="V12" s="27" t="b">
        <f t="shared" si="4"/>
        <v>0</v>
      </c>
      <c r="W12" s="27" t="b">
        <f t="shared" si="4"/>
        <v>0</v>
      </c>
      <c r="X12" s="27" t="b">
        <f t="shared" si="4"/>
        <v>0</v>
      </c>
      <c r="Y12" s="27" t="b">
        <f t="shared" si="4"/>
        <v>0</v>
      </c>
      <c r="Z12" s="27" t="b">
        <f t="shared" si="4"/>
        <v>0</v>
      </c>
      <c r="AA12" s="27" t="b">
        <f t="shared" si="4"/>
        <v>0</v>
      </c>
      <c r="AB12" s="27" t="b">
        <f t="shared" si="4"/>
        <v>0</v>
      </c>
      <c r="AC12" s="27" t="b">
        <f t="shared" si="4"/>
        <v>0</v>
      </c>
      <c r="AD12" s="27" t="b">
        <f t="shared" si="4"/>
        <v>0</v>
      </c>
      <c r="AE12" s="27" t="b">
        <f t="shared" si="4"/>
        <v>0</v>
      </c>
      <c r="AF12" s="27" t="b">
        <f t="shared" si="4"/>
        <v>0</v>
      </c>
      <c r="AG12" s="27" t="b">
        <f t="shared" si="4"/>
        <v>0</v>
      </c>
      <c r="AH12" s="27" t="b">
        <f t="shared" si="4"/>
        <v>0</v>
      </c>
      <c r="AI12" s="27" t="b">
        <f t="shared" si="4"/>
        <v>0</v>
      </c>
      <c r="AJ12" s="27" t="b">
        <f t="shared" si="4"/>
        <v>0</v>
      </c>
      <c r="AK12" s="27" t="b">
        <f t="shared" si="4"/>
        <v>0</v>
      </c>
      <c r="AL12" s="27" t="b">
        <f t="shared" si="4"/>
        <v>0</v>
      </c>
      <c r="AM12" s="28"/>
    </row>
    <row r="13" spans="1:39" ht="30.75" customHeight="1">
      <c r="A13" s="33"/>
      <c r="B13" s="65" t="s">
        <v>159</v>
      </c>
      <c r="C13" s="65"/>
      <c r="D13" s="65"/>
      <c r="E13" s="31"/>
      <c r="F13" s="31"/>
      <c r="G13" s="57"/>
      <c r="H13" s="37"/>
      <c r="I13" s="26">
        <f t="shared" si="1"/>
        <v>0</v>
      </c>
      <c r="J13" s="26" t="b">
        <f t="shared" si="3"/>
        <v>0</v>
      </c>
      <c r="K13" s="27" t="b">
        <f t="shared" si="4"/>
        <v>0</v>
      </c>
      <c r="L13" s="27" t="b">
        <f t="shared" si="4"/>
        <v>0</v>
      </c>
      <c r="M13" s="27" t="b">
        <f t="shared" si="4"/>
        <v>0</v>
      </c>
      <c r="N13" s="27" t="b">
        <f t="shared" si="4"/>
        <v>0</v>
      </c>
      <c r="O13" s="27" t="b">
        <f t="shared" si="4"/>
        <v>0</v>
      </c>
      <c r="P13" s="27" t="b">
        <f t="shared" si="4"/>
        <v>0</v>
      </c>
      <c r="Q13" s="27" t="b">
        <f t="shared" si="4"/>
        <v>0</v>
      </c>
      <c r="R13" s="27" t="b">
        <f t="shared" si="4"/>
        <v>0</v>
      </c>
      <c r="S13" s="27" t="b">
        <f t="shared" si="4"/>
        <v>0</v>
      </c>
      <c r="T13" s="27" t="b">
        <f t="shared" si="4"/>
        <v>0</v>
      </c>
      <c r="U13" s="27" t="b">
        <f t="shared" si="4"/>
        <v>0</v>
      </c>
      <c r="V13" s="27" t="b">
        <f t="shared" si="4"/>
        <v>0</v>
      </c>
      <c r="W13" s="27" t="b">
        <f t="shared" si="4"/>
        <v>0</v>
      </c>
      <c r="X13" s="27" t="b">
        <f t="shared" si="4"/>
        <v>0</v>
      </c>
      <c r="Y13" s="27" t="b">
        <f t="shared" si="4"/>
        <v>0</v>
      </c>
      <c r="Z13" s="27" t="b">
        <f t="shared" si="4"/>
        <v>0</v>
      </c>
      <c r="AA13" s="27" t="b">
        <f t="shared" si="4"/>
        <v>0</v>
      </c>
      <c r="AB13" s="27" t="b">
        <f t="shared" si="4"/>
        <v>0</v>
      </c>
      <c r="AC13" s="27" t="b">
        <f t="shared" si="4"/>
        <v>0</v>
      </c>
      <c r="AD13" s="27" t="b">
        <f t="shared" si="4"/>
        <v>0</v>
      </c>
      <c r="AE13" s="27" t="b">
        <f t="shared" si="4"/>
        <v>0</v>
      </c>
      <c r="AF13" s="27" t="b">
        <f t="shared" si="4"/>
        <v>0</v>
      </c>
      <c r="AG13" s="27" t="b">
        <f t="shared" si="4"/>
        <v>0</v>
      </c>
      <c r="AH13" s="27" t="b">
        <f t="shared" si="4"/>
        <v>0</v>
      </c>
      <c r="AI13" s="27" t="b">
        <f t="shared" si="4"/>
        <v>0</v>
      </c>
      <c r="AJ13" s="27" t="b">
        <f t="shared" si="4"/>
        <v>0</v>
      </c>
      <c r="AK13" s="27" t="b">
        <f t="shared" si="4"/>
        <v>0</v>
      </c>
      <c r="AL13" s="27" t="b">
        <f t="shared" si="4"/>
        <v>0</v>
      </c>
      <c r="AM13" s="28"/>
    </row>
    <row r="14" spans="1:39" ht="30.75" customHeight="1">
      <c r="A14" s="33"/>
      <c r="B14" s="52"/>
      <c r="C14" s="52"/>
      <c r="D14" s="52"/>
      <c r="E14" s="31"/>
      <c r="F14" s="31"/>
      <c r="G14" s="53"/>
      <c r="H14" s="37"/>
      <c r="I14" s="26">
        <f t="shared" si="1"/>
        <v>-1</v>
      </c>
      <c r="J14" s="26" t="b">
        <f t="shared" si="3"/>
        <v>0</v>
      </c>
      <c r="K14" s="27" t="b">
        <f t="shared" si="4"/>
        <v>0</v>
      </c>
      <c r="L14" s="27" t="b">
        <f t="shared" si="4"/>
        <v>0</v>
      </c>
      <c r="M14" s="27" t="b">
        <f t="shared" si="4"/>
        <v>0</v>
      </c>
      <c r="N14" s="27" t="b">
        <f t="shared" si="4"/>
        <v>0</v>
      </c>
      <c r="O14" s="27" t="b">
        <f t="shared" si="4"/>
        <v>0</v>
      </c>
      <c r="P14" s="27" t="b">
        <f t="shared" si="4"/>
        <v>0</v>
      </c>
      <c r="Q14" s="27" t="b">
        <f t="shared" si="4"/>
        <v>0</v>
      </c>
      <c r="R14" s="27" t="b">
        <f t="shared" si="4"/>
        <v>0</v>
      </c>
      <c r="S14" s="27" t="b">
        <f t="shared" si="4"/>
        <v>0</v>
      </c>
      <c r="T14" s="27" t="b">
        <f t="shared" si="4"/>
        <v>0</v>
      </c>
      <c r="U14" s="27" t="b">
        <f t="shared" si="4"/>
        <v>0</v>
      </c>
      <c r="V14" s="27" t="b">
        <f t="shared" si="4"/>
        <v>0</v>
      </c>
      <c r="W14" s="27" t="b">
        <f t="shared" si="4"/>
        <v>0</v>
      </c>
      <c r="X14" s="27" t="b">
        <f t="shared" si="4"/>
        <v>0</v>
      </c>
      <c r="Y14" s="27" t="b">
        <f t="shared" si="4"/>
        <v>0</v>
      </c>
      <c r="Z14" s="27" t="b">
        <f t="shared" si="4"/>
        <v>0</v>
      </c>
      <c r="AA14" s="27" t="b">
        <f t="shared" si="4"/>
        <v>0</v>
      </c>
      <c r="AB14" s="27" t="b">
        <f t="shared" si="4"/>
        <v>0</v>
      </c>
      <c r="AC14" s="27" t="b">
        <f t="shared" si="4"/>
        <v>0</v>
      </c>
      <c r="AD14" s="27" t="b">
        <f t="shared" si="4"/>
        <v>0</v>
      </c>
      <c r="AE14" s="27" t="b">
        <f t="shared" si="4"/>
        <v>0</v>
      </c>
      <c r="AF14" s="27" t="b">
        <f t="shared" si="4"/>
        <v>0</v>
      </c>
      <c r="AG14" s="27" t="b">
        <f t="shared" si="4"/>
        <v>0</v>
      </c>
      <c r="AH14" s="27" t="b">
        <f t="shared" si="4"/>
        <v>0</v>
      </c>
      <c r="AI14" s="27" t="b">
        <f t="shared" si="4"/>
        <v>0</v>
      </c>
      <c r="AJ14" s="27" t="b">
        <f t="shared" si="4"/>
        <v>0</v>
      </c>
      <c r="AK14" s="27" t="b">
        <f t="shared" si="4"/>
        <v>0</v>
      </c>
      <c r="AL14" s="27" t="b">
        <f t="shared" si="4"/>
        <v>0</v>
      </c>
      <c r="AM14" s="28"/>
    </row>
    <row r="15" spans="1:39" ht="30.75" customHeight="1">
      <c r="A15" s="28"/>
      <c r="B15" s="19" t="s">
        <v>218</v>
      </c>
      <c r="C15" s="19" t="s">
        <v>0</v>
      </c>
      <c r="D15" s="35"/>
      <c r="E15" s="19" t="s">
        <v>219</v>
      </c>
      <c r="F15" s="19" t="s">
        <v>0</v>
      </c>
      <c r="G15" s="54"/>
      <c r="H15" s="37"/>
      <c r="I15" s="26">
        <f t="shared" si="1"/>
        <v>-2</v>
      </c>
      <c r="J15" s="26" t="b">
        <f t="shared" si="3"/>
        <v>0</v>
      </c>
      <c r="K15" s="27" t="b">
        <f t="shared" si="4"/>
        <v>0</v>
      </c>
      <c r="L15" s="27" t="b">
        <f t="shared" si="4"/>
        <v>0</v>
      </c>
      <c r="M15" s="27" t="b">
        <f t="shared" si="4"/>
        <v>0</v>
      </c>
      <c r="N15" s="27" t="b">
        <f t="shared" si="4"/>
        <v>0</v>
      </c>
      <c r="O15" s="27" t="b">
        <f t="shared" si="4"/>
        <v>0</v>
      </c>
      <c r="P15" s="27" t="b">
        <f t="shared" si="4"/>
        <v>0</v>
      </c>
      <c r="Q15" s="27" t="b">
        <f t="shared" si="4"/>
        <v>0</v>
      </c>
      <c r="R15" s="27" t="b">
        <f t="shared" si="4"/>
        <v>0</v>
      </c>
      <c r="S15" s="27" t="b">
        <f t="shared" si="4"/>
        <v>0</v>
      </c>
      <c r="T15" s="27" t="b">
        <f t="shared" si="4"/>
        <v>0</v>
      </c>
      <c r="U15" s="27" t="b">
        <f t="shared" si="4"/>
        <v>0</v>
      </c>
      <c r="V15" s="27" t="b">
        <f t="shared" si="4"/>
        <v>0</v>
      </c>
      <c r="W15" s="27" t="b">
        <f t="shared" si="4"/>
        <v>0</v>
      </c>
      <c r="X15" s="27" t="b">
        <f t="shared" si="4"/>
        <v>0</v>
      </c>
      <c r="Y15" s="27" t="b">
        <f t="shared" si="4"/>
        <v>0</v>
      </c>
      <c r="Z15" s="27" t="b">
        <f t="shared" si="4"/>
        <v>0</v>
      </c>
      <c r="AA15" s="27" t="b">
        <f t="shared" si="4"/>
        <v>0</v>
      </c>
      <c r="AB15" s="27" t="b">
        <f t="shared" si="4"/>
        <v>0</v>
      </c>
      <c r="AC15" s="27" t="b">
        <f t="shared" si="4"/>
        <v>0</v>
      </c>
      <c r="AD15" s="27" t="b">
        <f t="shared" si="4"/>
        <v>0</v>
      </c>
      <c r="AE15" s="27" t="b">
        <f t="shared" si="4"/>
        <v>0</v>
      </c>
      <c r="AF15" s="27" t="b">
        <f t="shared" si="4"/>
        <v>0</v>
      </c>
      <c r="AG15" s="27" t="b">
        <f t="shared" si="4"/>
        <v>0</v>
      </c>
      <c r="AH15" s="27" t="b">
        <f t="shared" si="4"/>
        <v>0</v>
      </c>
      <c r="AI15" s="27" t="b">
        <f t="shared" si="4"/>
        <v>0</v>
      </c>
      <c r="AJ15" s="27" t="b">
        <f t="shared" si="4"/>
        <v>0</v>
      </c>
      <c r="AK15" s="27" t="b">
        <f t="shared" si="4"/>
        <v>0</v>
      </c>
      <c r="AL15" s="27" t="b">
        <f t="shared" si="4"/>
        <v>0</v>
      </c>
      <c r="AM15" s="28"/>
    </row>
    <row r="16" spans="1:39" ht="30.75" customHeight="1">
      <c r="A16" s="28"/>
      <c r="B16" s="45">
        <f>VLOOKUP(E6,MFGSER,2,FALSE)</f>
        <v>0</v>
      </c>
      <c r="C16" s="45">
        <f>IF($E$7="X",VLOOKUP($B$12,type2345,2,FALSE),IF($E$7="y",VLOOKUP($B$12,type234,2,FALSE),IF($E$7="Z",VLOOKUP($B$12,type123,2,FALSE))))*C12</f>
        <v>0</v>
      </c>
      <c r="D16" s="35"/>
      <c r="E16" s="45" t="str">
        <f>IFERROR(VLOOKUP(E6,MFGSER,12,FALSE),"")</f>
        <v>TILSC3HUU</v>
      </c>
      <c r="F16" s="45">
        <f>IF($E$7="X",VLOOKUP($B$12,Side23,2,FALSE),IF($E$7="y",VLOOKUP($B$12,Side23,2,FALSE),IF($E$7="Z",VLOOKUP($B$12,Side12,2,FALSE))))</f>
        <v>1</v>
      </c>
      <c r="G16" s="54"/>
      <c r="H16" s="37"/>
      <c r="I16" s="26">
        <f t="shared" si="1"/>
        <v>-3</v>
      </c>
      <c r="J16" s="26" t="b">
        <f t="shared" si="3"/>
        <v>0</v>
      </c>
      <c r="K16" s="27" t="b">
        <f t="shared" si="4"/>
        <v>0</v>
      </c>
      <c r="L16" s="27" t="b">
        <f t="shared" si="4"/>
        <v>0</v>
      </c>
      <c r="M16" s="27" t="b">
        <f t="shared" si="4"/>
        <v>0</v>
      </c>
      <c r="N16" s="27" t="b">
        <f t="shared" si="4"/>
        <v>0</v>
      </c>
      <c r="O16" s="27" t="b">
        <f t="shared" si="4"/>
        <v>0</v>
      </c>
      <c r="P16" s="27" t="b">
        <f t="shared" si="4"/>
        <v>0</v>
      </c>
      <c r="Q16" s="27" t="b">
        <f t="shared" si="4"/>
        <v>0</v>
      </c>
      <c r="R16" s="27" t="b">
        <f t="shared" si="4"/>
        <v>0</v>
      </c>
      <c r="S16" s="27" t="b">
        <f t="shared" si="4"/>
        <v>0</v>
      </c>
      <c r="T16" s="27" t="b">
        <f t="shared" si="4"/>
        <v>0</v>
      </c>
      <c r="U16" s="27" t="b">
        <f t="shared" si="4"/>
        <v>0</v>
      </c>
      <c r="V16" s="27" t="b">
        <f t="shared" si="4"/>
        <v>0</v>
      </c>
      <c r="W16" s="27" t="b">
        <f t="shared" si="4"/>
        <v>0</v>
      </c>
      <c r="X16" s="27" t="b">
        <f t="shared" si="4"/>
        <v>0</v>
      </c>
      <c r="Y16" s="27" t="b">
        <f t="shared" si="4"/>
        <v>0</v>
      </c>
      <c r="Z16" s="27" t="b">
        <f t="shared" si="4"/>
        <v>0</v>
      </c>
      <c r="AA16" s="27" t="b">
        <f t="shared" si="4"/>
        <v>0</v>
      </c>
      <c r="AB16" s="27" t="b">
        <f t="shared" si="4"/>
        <v>0</v>
      </c>
      <c r="AC16" s="27" t="b">
        <f t="shared" si="4"/>
        <v>0</v>
      </c>
      <c r="AD16" s="27" t="b">
        <f t="shared" si="4"/>
        <v>0</v>
      </c>
      <c r="AE16" s="27" t="b">
        <f t="shared" si="4"/>
        <v>0</v>
      </c>
      <c r="AF16" s="27" t="b">
        <f t="shared" si="4"/>
        <v>0</v>
      </c>
      <c r="AG16" s="27" t="b">
        <f t="shared" si="4"/>
        <v>0</v>
      </c>
      <c r="AH16" s="27" t="b">
        <f t="shared" si="4"/>
        <v>0</v>
      </c>
      <c r="AI16" s="27" t="b">
        <f t="shared" si="4"/>
        <v>0</v>
      </c>
      <c r="AJ16" s="27" t="b">
        <f t="shared" si="4"/>
        <v>0</v>
      </c>
      <c r="AK16" s="27" t="b">
        <f t="shared" si="4"/>
        <v>0</v>
      </c>
      <c r="AL16" s="27" t="b">
        <f t="shared" si="4"/>
        <v>0</v>
      </c>
      <c r="AM16" s="28"/>
    </row>
    <row r="17" spans="1:39" ht="30.75" customHeight="1">
      <c r="A17" s="28"/>
      <c r="B17" s="45" t="str">
        <f>VLOOKUP(E6,MFGSER,3,FALSE)</f>
        <v>TIL1X4UU</v>
      </c>
      <c r="C17" s="45">
        <f>IF($E$7="X",VLOOKUP($B$12,type2345,3,FALSE),IF($E$7="y",VLOOKUP($B$12,type234,3,FALSE),IF($E$7="Z",VLOOKUP($B$12,type123,3,FALSE))))*C12</f>
        <v>0</v>
      </c>
      <c r="D17" s="35"/>
      <c r="E17" s="45" t="str">
        <f>IFERROR(VLOOKUP(E6,MFGSER,13,FALSE),"")</f>
        <v>TILSC2HUU</v>
      </c>
      <c r="F17" s="45">
        <f>IF($E$7="X",VLOOKUP($B$12,Side23,3,FALSE),IF($E$7="y",VLOOKUP($B$12,Side23,3,FALSE),IF($E$7="Z",VLOOKUP($B$12,Side12,3,FALSE))))</f>
        <v>1</v>
      </c>
      <c r="G17" s="54"/>
      <c r="H17" s="37"/>
      <c r="I17" s="26">
        <f t="shared" si="1"/>
        <v>-4</v>
      </c>
      <c r="J17" s="26" t="b">
        <f t="shared" si="3"/>
        <v>0</v>
      </c>
      <c r="K17" s="27" t="b">
        <f t="shared" si="4"/>
        <v>0</v>
      </c>
      <c r="L17" s="27" t="b">
        <f t="shared" si="4"/>
        <v>0</v>
      </c>
      <c r="M17" s="27" t="b">
        <f t="shared" si="4"/>
        <v>0</v>
      </c>
      <c r="N17" s="27" t="b">
        <f t="shared" si="4"/>
        <v>0</v>
      </c>
      <c r="O17" s="27" t="b">
        <f t="shared" si="4"/>
        <v>0</v>
      </c>
      <c r="P17" s="27" t="b">
        <f t="shared" si="4"/>
        <v>0</v>
      </c>
      <c r="Q17" s="27" t="b">
        <f t="shared" si="4"/>
        <v>0</v>
      </c>
      <c r="R17" s="27" t="b">
        <f t="shared" si="4"/>
        <v>0</v>
      </c>
      <c r="S17" s="27" t="b">
        <f t="shared" si="4"/>
        <v>0</v>
      </c>
      <c r="T17" s="27" t="b">
        <f t="shared" si="4"/>
        <v>0</v>
      </c>
      <c r="U17" s="27" t="b">
        <f t="shared" si="4"/>
        <v>0</v>
      </c>
      <c r="V17" s="27" t="b">
        <f t="shared" si="4"/>
        <v>0</v>
      </c>
      <c r="W17" s="27" t="b">
        <f t="shared" si="4"/>
        <v>0</v>
      </c>
      <c r="X17" s="27" t="b">
        <f t="shared" si="4"/>
        <v>0</v>
      </c>
      <c r="Y17" s="27" t="b">
        <f t="shared" si="4"/>
        <v>0</v>
      </c>
      <c r="Z17" s="27" t="b">
        <f t="shared" si="4"/>
        <v>0</v>
      </c>
      <c r="AA17" s="27" t="b">
        <f t="shared" si="4"/>
        <v>0</v>
      </c>
      <c r="AB17" s="27" t="b">
        <f t="shared" si="4"/>
        <v>0</v>
      </c>
      <c r="AC17" s="27" t="b">
        <f t="shared" si="4"/>
        <v>0</v>
      </c>
      <c r="AD17" s="27" t="b">
        <f t="shared" si="4"/>
        <v>0</v>
      </c>
      <c r="AE17" s="27" t="b">
        <f t="shared" si="4"/>
        <v>0</v>
      </c>
      <c r="AF17" s="27" t="b">
        <f t="shared" si="4"/>
        <v>0</v>
      </c>
      <c r="AG17" s="27" t="b">
        <f t="shared" si="4"/>
        <v>0</v>
      </c>
      <c r="AH17" s="27" t="b">
        <f t="shared" si="4"/>
        <v>0</v>
      </c>
      <c r="AI17" s="27" t="b">
        <f t="shared" si="4"/>
        <v>0</v>
      </c>
      <c r="AJ17" s="27" t="b">
        <f t="shared" si="4"/>
        <v>0</v>
      </c>
      <c r="AK17" s="27" t="b">
        <f t="shared" si="4"/>
        <v>0</v>
      </c>
      <c r="AL17" s="27" t="b">
        <f t="shared" si="4"/>
        <v>0</v>
      </c>
      <c r="AM17" s="28"/>
    </row>
    <row r="18" spans="1:39" ht="30.75" customHeight="1">
      <c r="A18" s="28"/>
      <c r="B18" s="45" t="str">
        <f>VLOOKUP(E6,MFGSER,4,FALSE)</f>
        <v>TIL1X3UU</v>
      </c>
      <c r="C18" s="45">
        <f>IF($E$7="X",VLOOKUP($B$12,type2345,4,FALSE),IF($E$7="y",VLOOKUP($B$12,type234,4,FALSE),IF($E$7="Z",VLOOKUP($B$12,type123,4,FALSE))))*C12</f>
        <v>5</v>
      </c>
      <c r="D18" s="35"/>
      <c r="E18" s="45">
        <f>IFERROR(VLOOKUP(E6,MFGSER,14,FALSE),"")</f>
        <v>0</v>
      </c>
      <c r="F18" s="45">
        <f>IF($E$7="X",VLOOKUP($B$12,Side23,4,FALSE),IF($E$7="y",VLOOKUP($B$12,Side23,4,FALSE),IF($E$7="Z",VLOOKUP($B$12,Side12,4,FALSE))))</f>
        <v>0</v>
      </c>
      <c r="G18" s="54"/>
      <c r="H18" s="37"/>
      <c r="I18" s="26">
        <f t="shared" si="1"/>
        <v>-5</v>
      </c>
      <c r="J18" s="26" t="b">
        <f t="shared" si="3"/>
        <v>0</v>
      </c>
      <c r="K18" s="27" t="b">
        <f t="shared" si="4"/>
        <v>0</v>
      </c>
      <c r="L18" s="27" t="b">
        <f t="shared" si="4"/>
        <v>0</v>
      </c>
      <c r="M18" s="27" t="b">
        <f t="shared" si="4"/>
        <v>0</v>
      </c>
      <c r="N18" s="27" t="b">
        <f t="shared" si="4"/>
        <v>0</v>
      </c>
      <c r="O18" s="27" t="b">
        <f t="shared" si="4"/>
        <v>0</v>
      </c>
      <c r="P18" s="27" t="b">
        <f t="shared" si="4"/>
        <v>0</v>
      </c>
      <c r="Q18" s="27" t="b">
        <f t="shared" si="4"/>
        <v>0</v>
      </c>
      <c r="R18" s="27" t="b">
        <f t="shared" si="4"/>
        <v>0</v>
      </c>
      <c r="S18" s="27" t="b">
        <f t="shared" si="4"/>
        <v>0</v>
      </c>
      <c r="T18" s="27" t="b">
        <f t="shared" si="4"/>
        <v>0</v>
      </c>
      <c r="U18" s="27" t="b">
        <f t="shared" si="4"/>
        <v>0</v>
      </c>
      <c r="V18" s="27" t="b">
        <f t="shared" si="4"/>
        <v>0</v>
      </c>
      <c r="W18" s="27" t="b">
        <f t="shared" si="4"/>
        <v>0</v>
      </c>
      <c r="X18" s="27" t="b">
        <f t="shared" si="4"/>
        <v>0</v>
      </c>
      <c r="Y18" s="27" t="b">
        <f t="shared" si="4"/>
        <v>0</v>
      </c>
      <c r="Z18" s="27" t="b">
        <f t="shared" si="4"/>
        <v>0</v>
      </c>
      <c r="AA18" s="27" t="b">
        <f t="shared" si="4"/>
        <v>0</v>
      </c>
      <c r="AB18" s="27" t="b">
        <f t="shared" si="4"/>
        <v>0</v>
      </c>
      <c r="AC18" s="27" t="b">
        <f t="shared" si="4"/>
        <v>0</v>
      </c>
      <c r="AD18" s="27" t="b">
        <f t="shared" si="4"/>
        <v>0</v>
      </c>
      <c r="AE18" s="27" t="b">
        <f t="shared" si="4"/>
        <v>0</v>
      </c>
      <c r="AF18" s="27" t="b">
        <f t="shared" si="4"/>
        <v>0</v>
      </c>
      <c r="AG18" s="27" t="b">
        <f t="shared" si="4"/>
        <v>0</v>
      </c>
      <c r="AH18" s="27" t="b">
        <f t="shared" si="4"/>
        <v>0</v>
      </c>
      <c r="AI18" s="27" t="b">
        <f t="shared" si="4"/>
        <v>0</v>
      </c>
      <c r="AJ18" s="27" t="b">
        <f t="shared" si="4"/>
        <v>0</v>
      </c>
      <c r="AK18" s="27" t="b">
        <f t="shared" si="4"/>
        <v>0</v>
      </c>
      <c r="AL18" s="27" t="b">
        <f t="shared" si="4"/>
        <v>0</v>
      </c>
      <c r="AM18" s="28"/>
    </row>
    <row r="19" spans="1:39" ht="30.75" customHeight="1">
      <c r="A19" s="28"/>
      <c r="B19" s="45" t="str">
        <f>VLOOKUP(E6,MFGSER,5,FALSE)</f>
        <v>TIL1X2UU</v>
      </c>
      <c r="C19" s="45">
        <f>IF($E$7="X",VLOOKUP($B$12,type2345,5,FALSE),IF($E$7="y",VLOOKUP($B$12,type234,5,FALSE),IF($E$7="Z",VLOOKUP($B$12,type123,5,FALSE))))*C12</f>
        <v>5</v>
      </c>
      <c r="D19" s="35"/>
      <c r="E19" s="26"/>
      <c r="F19" s="26"/>
      <c r="G19" s="54"/>
      <c r="H19" s="37"/>
      <c r="I19" s="26">
        <f t="shared" si="1"/>
        <v>-6</v>
      </c>
      <c r="J19" s="26" t="b">
        <f t="shared" si="3"/>
        <v>0</v>
      </c>
      <c r="K19" s="27" t="b">
        <f t="shared" si="4"/>
        <v>0</v>
      </c>
      <c r="L19" s="27" t="b">
        <f t="shared" si="4"/>
        <v>0</v>
      </c>
      <c r="M19" s="27" t="b">
        <f t="shared" si="4"/>
        <v>0</v>
      </c>
      <c r="N19" s="27" t="b">
        <f t="shared" si="4"/>
        <v>0</v>
      </c>
      <c r="O19" s="27" t="b">
        <f t="shared" ref="O19:AL34" si="5">IF((AND(O18=TRUE, N19=TRUE)), TRUE, FALSE)</f>
        <v>0</v>
      </c>
      <c r="P19" s="27" t="b">
        <f t="shared" si="5"/>
        <v>0</v>
      </c>
      <c r="Q19" s="27" t="b">
        <f t="shared" si="5"/>
        <v>0</v>
      </c>
      <c r="R19" s="27" t="b">
        <f t="shared" si="5"/>
        <v>0</v>
      </c>
      <c r="S19" s="27" t="b">
        <f t="shared" si="5"/>
        <v>0</v>
      </c>
      <c r="T19" s="27" t="b">
        <f t="shared" si="5"/>
        <v>0</v>
      </c>
      <c r="U19" s="27" t="b">
        <f t="shared" si="5"/>
        <v>0</v>
      </c>
      <c r="V19" s="27" t="b">
        <f t="shared" si="5"/>
        <v>0</v>
      </c>
      <c r="W19" s="27" t="b">
        <f t="shared" si="5"/>
        <v>0</v>
      </c>
      <c r="X19" s="27" t="b">
        <f t="shared" si="5"/>
        <v>0</v>
      </c>
      <c r="Y19" s="27" t="b">
        <f t="shared" si="5"/>
        <v>0</v>
      </c>
      <c r="Z19" s="27" t="b">
        <f t="shared" si="5"/>
        <v>0</v>
      </c>
      <c r="AA19" s="27" t="b">
        <f t="shared" si="5"/>
        <v>0</v>
      </c>
      <c r="AB19" s="27" t="b">
        <f t="shared" si="5"/>
        <v>0</v>
      </c>
      <c r="AC19" s="27" t="b">
        <f t="shared" si="5"/>
        <v>0</v>
      </c>
      <c r="AD19" s="27" t="b">
        <f t="shared" si="5"/>
        <v>0</v>
      </c>
      <c r="AE19" s="27" t="b">
        <f t="shared" si="5"/>
        <v>0</v>
      </c>
      <c r="AF19" s="27" t="b">
        <f t="shared" si="5"/>
        <v>0</v>
      </c>
      <c r="AG19" s="27" t="b">
        <f t="shared" si="5"/>
        <v>0</v>
      </c>
      <c r="AH19" s="27" t="b">
        <f t="shared" si="5"/>
        <v>0</v>
      </c>
      <c r="AI19" s="27" t="b">
        <f t="shared" si="5"/>
        <v>0</v>
      </c>
      <c r="AJ19" s="27" t="b">
        <f t="shared" si="5"/>
        <v>0</v>
      </c>
      <c r="AK19" s="27" t="b">
        <f t="shared" si="5"/>
        <v>0</v>
      </c>
      <c r="AL19" s="27" t="b">
        <f t="shared" si="5"/>
        <v>0</v>
      </c>
      <c r="AM19" s="28"/>
    </row>
    <row r="20" spans="1:39" ht="30.75" customHeight="1">
      <c r="A20" s="28"/>
      <c r="B20" s="45">
        <f>VLOOKUP(E6,MFGSER,6,FALSE)</f>
        <v>0</v>
      </c>
      <c r="C20" s="45">
        <f>IF($E$7="X",VLOOKUP($B$12,type2345,6,FALSE),IF($E$7="y",VLOOKUP($B$12,type234,6,FALSE),IF($E$7="Z",VLOOKUP($B$12,type123,6,FALSE))))*C12</f>
        <v>0</v>
      </c>
      <c r="D20" s="35"/>
      <c r="E20" s="26"/>
      <c r="F20" s="26"/>
      <c r="G20" s="54"/>
      <c r="H20" s="37"/>
      <c r="I20" s="26">
        <f t="shared" si="1"/>
        <v>-7</v>
      </c>
      <c r="J20" s="26" t="b">
        <f t="shared" si="3"/>
        <v>0</v>
      </c>
      <c r="K20" s="27" t="b">
        <f t="shared" ref="K20:Z35" si="6">IF((AND(K19=TRUE, J20=TRUE)), TRUE, FALSE)</f>
        <v>0</v>
      </c>
      <c r="L20" s="27" t="b">
        <f t="shared" si="6"/>
        <v>0</v>
      </c>
      <c r="M20" s="27" t="b">
        <f t="shared" si="6"/>
        <v>0</v>
      </c>
      <c r="N20" s="27" t="b">
        <f t="shared" si="6"/>
        <v>0</v>
      </c>
      <c r="O20" s="27" t="b">
        <f t="shared" si="6"/>
        <v>0</v>
      </c>
      <c r="P20" s="27" t="b">
        <f t="shared" si="6"/>
        <v>0</v>
      </c>
      <c r="Q20" s="27" t="b">
        <f t="shared" si="6"/>
        <v>0</v>
      </c>
      <c r="R20" s="27" t="b">
        <f t="shared" si="6"/>
        <v>0</v>
      </c>
      <c r="S20" s="27" t="b">
        <f t="shared" si="6"/>
        <v>0</v>
      </c>
      <c r="T20" s="27" t="b">
        <f t="shared" si="6"/>
        <v>0</v>
      </c>
      <c r="U20" s="27" t="b">
        <f t="shared" si="6"/>
        <v>0</v>
      </c>
      <c r="V20" s="27" t="b">
        <f t="shared" si="6"/>
        <v>0</v>
      </c>
      <c r="W20" s="27" t="b">
        <f t="shared" si="6"/>
        <v>0</v>
      </c>
      <c r="X20" s="27" t="b">
        <f t="shared" si="6"/>
        <v>0</v>
      </c>
      <c r="Y20" s="27" t="b">
        <f t="shared" si="5"/>
        <v>0</v>
      </c>
      <c r="Z20" s="27" t="b">
        <f t="shared" si="5"/>
        <v>0</v>
      </c>
      <c r="AA20" s="27" t="b">
        <f t="shared" si="5"/>
        <v>0</v>
      </c>
      <c r="AB20" s="27" t="b">
        <f t="shared" si="5"/>
        <v>0</v>
      </c>
      <c r="AC20" s="27" t="b">
        <f t="shared" si="5"/>
        <v>0</v>
      </c>
      <c r="AD20" s="27" t="b">
        <f t="shared" si="5"/>
        <v>0</v>
      </c>
      <c r="AE20" s="27" t="b">
        <f t="shared" si="5"/>
        <v>0</v>
      </c>
      <c r="AF20" s="27" t="b">
        <f t="shared" si="5"/>
        <v>0</v>
      </c>
      <c r="AG20" s="27" t="b">
        <f t="shared" si="5"/>
        <v>0</v>
      </c>
      <c r="AH20" s="27" t="b">
        <f t="shared" si="5"/>
        <v>0</v>
      </c>
      <c r="AI20" s="27" t="b">
        <f t="shared" si="5"/>
        <v>0</v>
      </c>
      <c r="AJ20" s="27" t="b">
        <f t="shared" si="5"/>
        <v>0</v>
      </c>
      <c r="AK20" s="27" t="b">
        <f t="shared" si="5"/>
        <v>0</v>
      </c>
      <c r="AL20" s="27" t="b">
        <f t="shared" si="5"/>
        <v>0</v>
      </c>
      <c r="AM20" s="28"/>
    </row>
    <row r="21" spans="1:39" ht="30.75" customHeight="1">
      <c r="A21" s="28"/>
      <c r="B21" s="45" t="str">
        <f>VLOOKUP(E6,MFGSER,7,FALSE)</f>
        <v>TILVABUU</v>
      </c>
      <c r="C21" s="45">
        <f>IF($E$7="X",VLOOKUP($B$12,type2345,7,FALSE),IF($E$7="y",VLOOKUP($B$12,type234,7,FALSE),IF($E$7="Z",VLOOKUP($B$12,type123,7,FALSE))))*C12</f>
        <v>5</v>
      </c>
      <c r="D21" s="35"/>
      <c r="E21" s="26"/>
      <c r="F21" s="26"/>
      <c r="G21" s="54"/>
      <c r="H21" s="37"/>
      <c r="I21" s="26">
        <f t="shared" si="1"/>
        <v>-8</v>
      </c>
      <c r="J21" s="26" t="b">
        <f t="shared" si="3"/>
        <v>0</v>
      </c>
      <c r="K21" s="27" t="b">
        <f t="shared" si="6"/>
        <v>0</v>
      </c>
      <c r="L21" s="27" t="b">
        <f t="shared" si="6"/>
        <v>0</v>
      </c>
      <c r="M21" s="27" t="b">
        <f t="shared" si="6"/>
        <v>0</v>
      </c>
      <c r="N21" s="27" t="b">
        <f t="shared" si="6"/>
        <v>0</v>
      </c>
      <c r="O21" s="27" t="b">
        <f t="shared" si="6"/>
        <v>0</v>
      </c>
      <c r="P21" s="27" t="b">
        <f t="shared" si="6"/>
        <v>0</v>
      </c>
      <c r="Q21" s="27" t="b">
        <f t="shared" si="6"/>
        <v>0</v>
      </c>
      <c r="R21" s="27" t="b">
        <f t="shared" si="6"/>
        <v>0</v>
      </c>
      <c r="S21" s="27" t="b">
        <f t="shared" si="6"/>
        <v>0</v>
      </c>
      <c r="T21" s="27" t="b">
        <f t="shared" si="6"/>
        <v>0</v>
      </c>
      <c r="U21" s="27" t="b">
        <f t="shared" si="6"/>
        <v>0</v>
      </c>
      <c r="V21" s="27" t="b">
        <f t="shared" si="6"/>
        <v>0</v>
      </c>
      <c r="W21" s="27" t="b">
        <f t="shared" si="6"/>
        <v>0</v>
      </c>
      <c r="X21" s="27" t="b">
        <f t="shared" si="6"/>
        <v>0</v>
      </c>
      <c r="Y21" s="27" t="b">
        <f t="shared" si="5"/>
        <v>0</v>
      </c>
      <c r="Z21" s="27" t="b">
        <f t="shared" si="5"/>
        <v>0</v>
      </c>
      <c r="AA21" s="27" t="b">
        <f t="shared" si="5"/>
        <v>0</v>
      </c>
      <c r="AB21" s="27" t="b">
        <f t="shared" si="5"/>
        <v>0</v>
      </c>
      <c r="AC21" s="27" t="b">
        <f t="shared" si="5"/>
        <v>0</v>
      </c>
      <c r="AD21" s="27" t="b">
        <f t="shared" si="5"/>
        <v>0</v>
      </c>
      <c r="AE21" s="27" t="b">
        <f t="shared" si="5"/>
        <v>0</v>
      </c>
      <c r="AF21" s="27" t="b">
        <f t="shared" si="5"/>
        <v>0</v>
      </c>
      <c r="AG21" s="27" t="b">
        <f t="shared" si="5"/>
        <v>0</v>
      </c>
      <c r="AH21" s="27" t="b">
        <f t="shared" si="5"/>
        <v>0</v>
      </c>
      <c r="AI21" s="27" t="b">
        <f t="shared" si="5"/>
        <v>0</v>
      </c>
      <c r="AJ21" s="27" t="b">
        <f t="shared" si="5"/>
        <v>0</v>
      </c>
      <c r="AK21" s="27" t="b">
        <f t="shared" si="5"/>
        <v>0</v>
      </c>
      <c r="AL21" s="27" t="b">
        <f t="shared" si="5"/>
        <v>0</v>
      </c>
      <c r="AM21" s="28"/>
    </row>
    <row r="22" spans="1:39" ht="30.75" customHeight="1">
      <c r="A22" s="28"/>
      <c r="B22" s="28"/>
      <c r="C22" s="28"/>
      <c r="D22" s="28"/>
      <c r="E22" s="26"/>
      <c r="F22" s="26"/>
      <c r="G22" s="56"/>
      <c r="H22" s="37"/>
      <c r="I22" s="26">
        <f t="shared" si="1"/>
        <v>-9</v>
      </c>
      <c r="J22" s="26" t="b">
        <f t="shared" si="3"/>
        <v>0</v>
      </c>
      <c r="K22" s="27" t="b">
        <f t="shared" si="6"/>
        <v>0</v>
      </c>
      <c r="L22" s="27" t="b">
        <f t="shared" si="6"/>
        <v>0</v>
      </c>
      <c r="M22" s="27" t="b">
        <f t="shared" si="6"/>
        <v>0</v>
      </c>
      <c r="N22" s="27" t="b">
        <f t="shared" si="6"/>
        <v>0</v>
      </c>
      <c r="O22" s="27" t="b">
        <f t="shared" si="6"/>
        <v>0</v>
      </c>
      <c r="P22" s="27" t="b">
        <f t="shared" si="6"/>
        <v>0</v>
      </c>
      <c r="Q22" s="27" t="b">
        <f t="shared" si="6"/>
        <v>0</v>
      </c>
      <c r="R22" s="27" t="b">
        <f t="shared" si="6"/>
        <v>0</v>
      </c>
      <c r="S22" s="27" t="b">
        <f t="shared" si="6"/>
        <v>0</v>
      </c>
      <c r="T22" s="27" t="b">
        <f t="shared" si="6"/>
        <v>0</v>
      </c>
      <c r="U22" s="27" t="b">
        <f t="shared" si="6"/>
        <v>0</v>
      </c>
      <c r="V22" s="27" t="b">
        <f t="shared" si="6"/>
        <v>0</v>
      </c>
      <c r="W22" s="27" t="b">
        <f t="shared" si="6"/>
        <v>0</v>
      </c>
      <c r="X22" s="27" t="b">
        <f t="shared" si="6"/>
        <v>0</v>
      </c>
      <c r="Y22" s="27" t="b">
        <f t="shared" si="5"/>
        <v>0</v>
      </c>
      <c r="Z22" s="27" t="b">
        <f t="shared" si="5"/>
        <v>0</v>
      </c>
      <c r="AA22" s="27" t="b">
        <f t="shared" si="5"/>
        <v>0</v>
      </c>
      <c r="AB22" s="27" t="b">
        <f t="shared" si="5"/>
        <v>0</v>
      </c>
      <c r="AC22" s="27" t="b">
        <f t="shared" si="5"/>
        <v>0</v>
      </c>
      <c r="AD22" s="27" t="b">
        <f t="shared" si="5"/>
        <v>0</v>
      </c>
      <c r="AE22" s="27" t="b">
        <f t="shared" si="5"/>
        <v>0</v>
      </c>
      <c r="AF22" s="27" t="b">
        <f t="shared" si="5"/>
        <v>0</v>
      </c>
      <c r="AG22" s="27" t="b">
        <f t="shared" si="5"/>
        <v>0</v>
      </c>
      <c r="AH22" s="27" t="b">
        <f t="shared" si="5"/>
        <v>0</v>
      </c>
      <c r="AI22" s="27" t="b">
        <f t="shared" si="5"/>
        <v>0</v>
      </c>
      <c r="AJ22" s="27" t="b">
        <f t="shared" si="5"/>
        <v>0</v>
      </c>
      <c r="AK22" s="27" t="b">
        <f t="shared" si="5"/>
        <v>0</v>
      </c>
      <c r="AL22" s="27" t="b">
        <f t="shared" si="5"/>
        <v>0</v>
      </c>
      <c r="AM22" s="28"/>
    </row>
    <row r="23" spans="1:39" ht="30.75" customHeight="1">
      <c r="A23" s="28"/>
      <c r="B23" s="28"/>
      <c r="C23" s="28"/>
      <c r="D23" s="28"/>
      <c r="E23" s="26"/>
      <c r="F23" s="26"/>
      <c r="G23" s="54"/>
      <c r="H23" s="37"/>
      <c r="I23" s="26">
        <f t="shared" si="1"/>
        <v>-10</v>
      </c>
      <c r="J23" s="26" t="b">
        <f t="shared" si="3"/>
        <v>0</v>
      </c>
      <c r="K23" s="27" t="b">
        <f t="shared" si="6"/>
        <v>0</v>
      </c>
      <c r="L23" s="27" t="b">
        <f t="shared" si="6"/>
        <v>0</v>
      </c>
      <c r="M23" s="27" t="b">
        <f t="shared" si="6"/>
        <v>0</v>
      </c>
      <c r="N23" s="27" t="b">
        <f t="shared" si="6"/>
        <v>0</v>
      </c>
      <c r="O23" s="27" t="b">
        <f t="shared" si="6"/>
        <v>0</v>
      </c>
      <c r="P23" s="27" t="b">
        <f t="shared" si="6"/>
        <v>0</v>
      </c>
      <c r="Q23" s="27" t="b">
        <f t="shared" si="6"/>
        <v>0</v>
      </c>
      <c r="R23" s="27" t="b">
        <f t="shared" si="6"/>
        <v>0</v>
      </c>
      <c r="S23" s="27" t="b">
        <f t="shared" si="6"/>
        <v>0</v>
      </c>
      <c r="T23" s="27" t="b">
        <f t="shared" si="6"/>
        <v>0</v>
      </c>
      <c r="U23" s="27" t="b">
        <f t="shared" si="6"/>
        <v>0</v>
      </c>
      <c r="V23" s="27" t="b">
        <f t="shared" si="6"/>
        <v>0</v>
      </c>
      <c r="W23" s="27" t="b">
        <f t="shared" si="6"/>
        <v>0</v>
      </c>
      <c r="X23" s="27" t="b">
        <f t="shared" si="6"/>
        <v>0</v>
      </c>
      <c r="Y23" s="27" t="b">
        <f t="shared" si="5"/>
        <v>0</v>
      </c>
      <c r="Z23" s="27" t="b">
        <f t="shared" si="5"/>
        <v>0</v>
      </c>
      <c r="AA23" s="27" t="b">
        <f t="shared" si="5"/>
        <v>0</v>
      </c>
      <c r="AB23" s="27" t="b">
        <f t="shared" si="5"/>
        <v>0</v>
      </c>
      <c r="AC23" s="27" t="b">
        <f t="shared" si="5"/>
        <v>0</v>
      </c>
      <c r="AD23" s="27" t="b">
        <f t="shared" si="5"/>
        <v>0</v>
      </c>
      <c r="AE23" s="27" t="b">
        <f t="shared" si="5"/>
        <v>0</v>
      </c>
      <c r="AF23" s="27" t="b">
        <f t="shared" si="5"/>
        <v>0</v>
      </c>
      <c r="AG23" s="27" t="b">
        <f t="shared" si="5"/>
        <v>0</v>
      </c>
      <c r="AH23" s="27" t="b">
        <f t="shared" si="5"/>
        <v>0</v>
      </c>
      <c r="AI23" s="27" t="b">
        <f t="shared" si="5"/>
        <v>0</v>
      </c>
      <c r="AJ23" s="27" t="b">
        <f t="shared" si="5"/>
        <v>0</v>
      </c>
      <c r="AK23" s="27" t="b">
        <f t="shared" si="5"/>
        <v>0</v>
      </c>
      <c r="AL23" s="27" t="b">
        <f t="shared" si="5"/>
        <v>0</v>
      </c>
      <c r="AM23" s="28"/>
    </row>
    <row r="24" spans="1:39" ht="30.75" customHeight="1">
      <c r="A24" s="28"/>
      <c r="B24" s="50" t="s">
        <v>152</v>
      </c>
      <c r="C24" s="28"/>
      <c r="D24" s="26"/>
      <c r="E24" s="26"/>
      <c r="F24" s="26"/>
      <c r="G24" s="54"/>
      <c r="H24" s="37"/>
      <c r="I24" s="26">
        <f t="shared" si="1"/>
        <v>-11</v>
      </c>
      <c r="J24" s="26" t="b">
        <f t="shared" si="3"/>
        <v>0</v>
      </c>
      <c r="K24" s="27" t="b">
        <f t="shared" si="6"/>
        <v>0</v>
      </c>
      <c r="L24" s="27" t="b">
        <f t="shared" si="6"/>
        <v>0</v>
      </c>
      <c r="M24" s="27" t="b">
        <f t="shared" si="6"/>
        <v>0</v>
      </c>
      <c r="N24" s="27" t="b">
        <f t="shared" si="6"/>
        <v>0</v>
      </c>
      <c r="O24" s="27" t="b">
        <f t="shared" si="6"/>
        <v>0</v>
      </c>
      <c r="P24" s="27" t="b">
        <f t="shared" si="6"/>
        <v>0</v>
      </c>
      <c r="Q24" s="27" t="b">
        <f t="shared" si="6"/>
        <v>0</v>
      </c>
      <c r="R24" s="27" t="b">
        <f t="shared" si="6"/>
        <v>0</v>
      </c>
      <c r="S24" s="27" t="b">
        <f t="shared" si="6"/>
        <v>0</v>
      </c>
      <c r="T24" s="27" t="b">
        <f t="shared" si="6"/>
        <v>0</v>
      </c>
      <c r="U24" s="27" t="b">
        <f t="shared" si="6"/>
        <v>0</v>
      </c>
      <c r="V24" s="27" t="b">
        <f t="shared" si="6"/>
        <v>0</v>
      </c>
      <c r="W24" s="27" t="b">
        <f t="shared" si="6"/>
        <v>0</v>
      </c>
      <c r="X24" s="27" t="b">
        <f t="shared" si="6"/>
        <v>0</v>
      </c>
      <c r="Y24" s="27" t="b">
        <f t="shared" si="5"/>
        <v>0</v>
      </c>
      <c r="Z24" s="27" t="b">
        <f t="shared" si="5"/>
        <v>0</v>
      </c>
      <c r="AA24" s="27" t="b">
        <f t="shared" si="5"/>
        <v>0</v>
      </c>
      <c r="AB24" s="27" t="b">
        <f t="shared" si="5"/>
        <v>0</v>
      </c>
      <c r="AC24" s="27" t="b">
        <f t="shared" si="5"/>
        <v>0</v>
      </c>
      <c r="AD24" s="27" t="b">
        <f t="shared" si="5"/>
        <v>0</v>
      </c>
      <c r="AE24" s="27" t="b">
        <f t="shared" si="5"/>
        <v>0</v>
      </c>
      <c r="AF24" s="27" t="b">
        <f t="shared" si="5"/>
        <v>0</v>
      </c>
      <c r="AG24" s="27" t="b">
        <f t="shared" si="5"/>
        <v>0</v>
      </c>
      <c r="AH24" s="27" t="b">
        <f t="shared" si="5"/>
        <v>0</v>
      </c>
      <c r="AI24" s="27" t="b">
        <f t="shared" si="5"/>
        <v>0</v>
      </c>
      <c r="AJ24" s="27" t="b">
        <f t="shared" si="5"/>
        <v>0</v>
      </c>
      <c r="AK24" s="27" t="b">
        <f t="shared" si="5"/>
        <v>0</v>
      </c>
      <c r="AL24" s="27" t="b">
        <f t="shared" si="5"/>
        <v>0</v>
      </c>
      <c r="AM24" s="28"/>
    </row>
    <row r="25" spans="1:39" ht="30.75" customHeight="1">
      <c r="A25" s="36"/>
      <c r="B25" s="50"/>
      <c r="C25" s="28"/>
      <c r="D25" s="26"/>
      <c r="E25" s="26"/>
      <c r="F25" s="26"/>
      <c r="G25" s="54"/>
      <c r="H25" s="37"/>
      <c r="I25" s="26">
        <f t="shared" si="1"/>
        <v>-12</v>
      </c>
      <c r="J25" s="26" t="b">
        <f t="shared" si="3"/>
        <v>0</v>
      </c>
      <c r="K25" s="27" t="b">
        <f t="shared" si="6"/>
        <v>0</v>
      </c>
      <c r="L25" s="27" t="b">
        <f t="shared" si="6"/>
        <v>0</v>
      </c>
      <c r="M25" s="27" t="b">
        <f t="shared" si="6"/>
        <v>0</v>
      </c>
      <c r="N25" s="27" t="b">
        <f t="shared" si="6"/>
        <v>0</v>
      </c>
      <c r="O25" s="27" t="b">
        <f t="shared" si="6"/>
        <v>0</v>
      </c>
      <c r="P25" s="27" t="b">
        <f t="shared" si="6"/>
        <v>0</v>
      </c>
      <c r="Q25" s="27" t="b">
        <f t="shared" si="6"/>
        <v>0</v>
      </c>
      <c r="R25" s="27" t="b">
        <f t="shared" si="6"/>
        <v>0</v>
      </c>
      <c r="S25" s="27" t="b">
        <f t="shared" si="6"/>
        <v>0</v>
      </c>
      <c r="T25" s="27" t="b">
        <f t="shared" si="6"/>
        <v>0</v>
      </c>
      <c r="U25" s="27" t="b">
        <f t="shared" si="6"/>
        <v>0</v>
      </c>
      <c r="V25" s="27" t="b">
        <f t="shared" si="6"/>
        <v>0</v>
      </c>
      <c r="W25" s="27" t="b">
        <f t="shared" si="6"/>
        <v>0</v>
      </c>
      <c r="X25" s="27" t="b">
        <f t="shared" si="6"/>
        <v>0</v>
      </c>
      <c r="Y25" s="27" t="b">
        <f t="shared" si="5"/>
        <v>0</v>
      </c>
      <c r="Z25" s="27" t="b">
        <f t="shared" si="5"/>
        <v>0</v>
      </c>
      <c r="AA25" s="27" t="b">
        <f t="shared" si="5"/>
        <v>0</v>
      </c>
      <c r="AB25" s="27" t="b">
        <f t="shared" si="5"/>
        <v>0</v>
      </c>
      <c r="AC25" s="27" t="b">
        <f t="shared" si="5"/>
        <v>0</v>
      </c>
      <c r="AD25" s="27" t="b">
        <f t="shared" si="5"/>
        <v>0</v>
      </c>
      <c r="AE25" s="27" t="b">
        <f t="shared" si="5"/>
        <v>0</v>
      </c>
      <c r="AF25" s="27" t="b">
        <f t="shared" si="5"/>
        <v>0</v>
      </c>
      <c r="AG25" s="27" t="b">
        <f t="shared" si="5"/>
        <v>0</v>
      </c>
      <c r="AH25" s="27" t="b">
        <f t="shared" si="5"/>
        <v>0</v>
      </c>
      <c r="AI25" s="27" t="b">
        <f t="shared" si="5"/>
        <v>0</v>
      </c>
      <c r="AJ25" s="27" t="b">
        <f t="shared" si="5"/>
        <v>0</v>
      </c>
      <c r="AK25" s="27" t="b">
        <f t="shared" si="5"/>
        <v>0</v>
      </c>
      <c r="AL25" s="27" t="b">
        <f t="shared" si="5"/>
        <v>0</v>
      </c>
      <c r="AM25" s="28"/>
    </row>
    <row r="26" spans="1:39" s="22" customFormat="1" ht="30.75" customHeight="1">
      <c r="A26" s="37" t="str">
        <f>+E18&amp;F18</f>
        <v>00</v>
      </c>
      <c r="B26" s="28"/>
      <c r="C26" s="28"/>
      <c r="D26" s="26"/>
      <c r="E26" s="26"/>
      <c r="F26" s="26"/>
      <c r="G26" s="54"/>
      <c r="H26" s="37"/>
      <c r="I26" s="26">
        <f t="shared" si="1"/>
        <v>-13</v>
      </c>
      <c r="J26" s="26" t="b">
        <f t="shared" si="3"/>
        <v>0</v>
      </c>
      <c r="K26" s="27" t="b">
        <f t="shared" si="6"/>
        <v>0</v>
      </c>
      <c r="L26" s="27" t="b">
        <f t="shared" si="6"/>
        <v>0</v>
      </c>
      <c r="M26" s="27" t="b">
        <f t="shared" si="6"/>
        <v>0</v>
      </c>
      <c r="N26" s="27" t="b">
        <f t="shared" si="6"/>
        <v>0</v>
      </c>
      <c r="O26" s="27" t="b">
        <f t="shared" si="6"/>
        <v>0</v>
      </c>
      <c r="P26" s="27" t="b">
        <f t="shared" si="6"/>
        <v>0</v>
      </c>
      <c r="Q26" s="27" t="b">
        <f t="shared" si="6"/>
        <v>0</v>
      </c>
      <c r="R26" s="27" t="b">
        <f t="shared" si="6"/>
        <v>0</v>
      </c>
      <c r="S26" s="27" t="b">
        <f t="shared" si="6"/>
        <v>0</v>
      </c>
      <c r="T26" s="27" t="b">
        <f t="shared" si="6"/>
        <v>0</v>
      </c>
      <c r="U26" s="27" t="b">
        <f t="shared" si="6"/>
        <v>0</v>
      </c>
      <c r="V26" s="27" t="b">
        <f t="shared" si="6"/>
        <v>0</v>
      </c>
      <c r="W26" s="27" t="b">
        <f t="shared" si="6"/>
        <v>0</v>
      </c>
      <c r="X26" s="27" t="b">
        <f t="shared" si="6"/>
        <v>0</v>
      </c>
      <c r="Y26" s="27" t="b">
        <f t="shared" si="5"/>
        <v>0</v>
      </c>
      <c r="Z26" s="27" t="b">
        <f t="shared" si="5"/>
        <v>0</v>
      </c>
      <c r="AA26" s="27" t="b">
        <f t="shared" si="5"/>
        <v>0</v>
      </c>
      <c r="AB26" s="27" t="b">
        <f t="shared" si="5"/>
        <v>0</v>
      </c>
      <c r="AC26" s="27" t="b">
        <f t="shared" si="5"/>
        <v>0</v>
      </c>
      <c r="AD26" s="27" t="b">
        <f t="shared" si="5"/>
        <v>0</v>
      </c>
      <c r="AE26" s="27" t="b">
        <f t="shared" si="5"/>
        <v>0</v>
      </c>
      <c r="AF26" s="27" t="b">
        <f t="shared" si="5"/>
        <v>0</v>
      </c>
      <c r="AG26" s="27" t="b">
        <f t="shared" si="5"/>
        <v>0</v>
      </c>
      <c r="AH26" s="27" t="b">
        <f t="shared" si="5"/>
        <v>0</v>
      </c>
      <c r="AI26" s="27" t="b">
        <f t="shared" si="5"/>
        <v>0</v>
      </c>
      <c r="AJ26" s="27" t="b">
        <f t="shared" si="5"/>
        <v>0</v>
      </c>
      <c r="AK26" s="27" t="b">
        <f t="shared" si="5"/>
        <v>0</v>
      </c>
      <c r="AL26" s="27" t="b">
        <f t="shared" si="5"/>
        <v>0</v>
      </c>
      <c r="AM26" s="28"/>
    </row>
    <row r="27" spans="1:39" ht="30.75" customHeight="1">
      <c r="A27" s="38" t="str">
        <f>+E18&amp;F18</f>
        <v>00</v>
      </c>
      <c r="B27" s="28"/>
      <c r="C27" s="28"/>
      <c r="D27" s="26"/>
      <c r="E27" s="26"/>
      <c r="F27" s="26"/>
      <c r="G27" s="54"/>
      <c r="H27" s="37"/>
      <c r="I27" s="26">
        <f t="shared" si="1"/>
        <v>-14</v>
      </c>
      <c r="J27" s="26" t="b">
        <f t="shared" si="3"/>
        <v>0</v>
      </c>
      <c r="K27" s="27" t="b">
        <f t="shared" si="6"/>
        <v>0</v>
      </c>
      <c r="L27" s="27" t="b">
        <f t="shared" si="6"/>
        <v>0</v>
      </c>
      <c r="M27" s="27" t="b">
        <f t="shared" si="6"/>
        <v>0</v>
      </c>
      <c r="N27" s="27" t="b">
        <f t="shared" si="6"/>
        <v>0</v>
      </c>
      <c r="O27" s="27" t="b">
        <f t="shared" si="6"/>
        <v>0</v>
      </c>
      <c r="P27" s="27" t="b">
        <f t="shared" si="6"/>
        <v>0</v>
      </c>
      <c r="Q27" s="27" t="b">
        <f t="shared" si="6"/>
        <v>0</v>
      </c>
      <c r="R27" s="27" t="b">
        <f t="shared" si="6"/>
        <v>0</v>
      </c>
      <c r="S27" s="27" t="b">
        <f t="shared" si="6"/>
        <v>0</v>
      </c>
      <c r="T27" s="27" t="b">
        <f t="shared" si="6"/>
        <v>0</v>
      </c>
      <c r="U27" s="27" t="b">
        <f t="shared" si="6"/>
        <v>0</v>
      </c>
      <c r="V27" s="27" t="b">
        <f t="shared" si="6"/>
        <v>0</v>
      </c>
      <c r="W27" s="27" t="b">
        <f t="shared" si="6"/>
        <v>0</v>
      </c>
      <c r="X27" s="27" t="b">
        <f t="shared" si="6"/>
        <v>0</v>
      </c>
      <c r="Y27" s="27" t="b">
        <f t="shared" si="5"/>
        <v>0</v>
      </c>
      <c r="Z27" s="27" t="b">
        <f t="shared" si="5"/>
        <v>0</v>
      </c>
      <c r="AA27" s="27" t="b">
        <f t="shared" si="5"/>
        <v>0</v>
      </c>
      <c r="AB27" s="27" t="b">
        <f t="shared" si="5"/>
        <v>0</v>
      </c>
      <c r="AC27" s="27" t="b">
        <f t="shared" si="5"/>
        <v>0</v>
      </c>
      <c r="AD27" s="27" t="b">
        <f t="shared" si="5"/>
        <v>0</v>
      </c>
      <c r="AE27" s="27" t="b">
        <f t="shared" si="5"/>
        <v>0</v>
      </c>
      <c r="AF27" s="27" t="b">
        <f t="shared" si="5"/>
        <v>0</v>
      </c>
      <c r="AG27" s="27" t="b">
        <f t="shared" si="5"/>
        <v>0</v>
      </c>
      <c r="AH27" s="27" t="b">
        <f t="shared" si="5"/>
        <v>0</v>
      </c>
      <c r="AI27" s="27" t="b">
        <f t="shared" si="5"/>
        <v>0</v>
      </c>
      <c r="AJ27" s="27" t="b">
        <f t="shared" si="5"/>
        <v>0</v>
      </c>
      <c r="AK27" s="27" t="b">
        <f t="shared" si="5"/>
        <v>0</v>
      </c>
      <c r="AL27" s="27" t="b">
        <f t="shared" si="5"/>
        <v>0</v>
      </c>
      <c r="AM27" s="28"/>
    </row>
    <row r="28" spans="1:39" ht="30.75" customHeight="1">
      <c r="A28" s="37" t="str">
        <f>+E18&amp;F18</f>
        <v>00</v>
      </c>
      <c r="B28" s="28"/>
      <c r="C28" s="28"/>
      <c r="D28" s="28"/>
      <c r="E28" s="44"/>
      <c r="F28" s="44"/>
      <c r="G28" s="54"/>
      <c r="H28" s="37"/>
      <c r="I28" s="26">
        <f t="shared" si="1"/>
        <v>-15</v>
      </c>
      <c r="J28" s="26" t="b">
        <f t="shared" si="3"/>
        <v>0</v>
      </c>
      <c r="K28" s="27" t="b">
        <f t="shared" si="6"/>
        <v>0</v>
      </c>
      <c r="L28" s="27" t="b">
        <f t="shared" si="6"/>
        <v>0</v>
      </c>
      <c r="M28" s="27" t="b">
        <f t="shared" si="6"/>
        <v>0</v>
      </c>
      <c r="N28" s="27" t="b">
        <f t="shared" si="6"/>
        <v>0</v>
      </c>
      <c r="O28" s="27" t="b">
        <f t="shared" si="6"/>
        <v>0</v>
      </c>
      <c r="P28" s="27" t="b">
        <f t="shared" si="6"/>
        <v>0</v>
      </c>
      <c r="Q28" s="27" t="b">
        <f t="shared" si="6"/>
        <v>0</v>
      </c>
      <c r="R28" s="27" t="b">
        <f t="shared" si="6"/>
        <v>0</v>
      </c>
      <c r="S28" s="27" t="b">
        <f t="shared" si="6"/>
        <v>0</v>
      </c>
      <c r="T28" s="27" t="b">
        <f t="shared" si="6"/>
        <v>0</v>
      </c>
      <c r="U28" s="27" t="b">
        <f t="shared" si="6"/>
        <v>0</v>
      </c>
      <c r="V28" s="27" t="b">
        <f t="shared" si="6"/>
        <v>0</v>
      </c>
      <c r="W28" s="27" t="b">
        <f t="shared" si="6"/>
        <v>0</v>
      </c>
      <c r="X28" s="27" t="b">
        <f t="shared" si="6"/>
        <v>0</v>
      </c>
      <c r="Y28" s="27" t="b">
        <f t="shared" si="5"/>
        <v>0</v>
      </c>
      <c r="Z28" s="27" t="b">
        <f t="shared" si="5"/>
        <v>0</v>
      </c>
      <c r="AA28" s="27" t="b">
        <f t="shared" si="5"/>
        <v>0</v>
      </c>
      <c r="AB28" s="27" t="b">
        <f t="shared" si="5"/>
        <v>0</v>
      </c>
      <c r="AC28" s="27" t="b">
        <f t="shared" si="5"/>
        <v>0</v>
      </c>
      <c r="AD28" s="27" t="b">
        <f t="shared" si="5"/>
        <v>0</v>
      </c>
      <c r="AE28" s="27" t="b">
        <f t="shared" si="5"/>
        <v>0</v>
      </c>
      <c r="AF28" s="27" t="b">
        <f t="shared" si="5"/>
        <v>0</v>
      </c>
      <c r="AG28" s="27" t="b">
        <f t="shared" si="5"/>
        <v>0</v>
      </c>
      <c r="AH28" s="27" t="b">
        <f t="shared" si="5"/>
        <v>0</v>
      </c>
      <c r="AI28" s="27" t="b">
        <f t="shared" si="5"/>
        <v>0</v>
      </c>
      <c r="AJ28" s="27" t="b">
        <f t="shared" si="5"/>
        <v>0</v>
      </c>
      <c r="AK28" s="27" t="b">
        <f t="shared" si="5"/>
        <v>0</v>
      </c>
      <c r="AL28" s="27" t="b">
        <f t="shared" si="5"/>
        <v>0</v>
      </c>
      <c r="AM28" s="28"/>
    </row>
    <row r="29" spans="1:39" ht="30.75" customHeight="1">
      <c r="A29" s="39"/>
      <c r="B29" s="28"/>
      <c r="C29" s="28"/>
      <c r="D29" s="28"/>
      <c r="E29" s="44"/>
      <c r="F29" s="44"/>
      <c r="G29" s="54"/>
      <c r="H29" s="37"/>
      <c r="I29" s="26">
        <f t="shared" si="1"/>
        <v>-16</v>
      </c>
      <c r="J29" s="26" t="b">
        <f t="shared" si="3"/>
        <v>0</v>
      </c>
      <c r="K29" s="27" t="b">
        <f t="shared" si="6"/>
        <v>0</v>
      </c>
      <c r="L29" s="27" t="b">
        <f t="shared" si="6"/>
        <v>0</v>
      </c>
      <c r="M29" s="27" t="b">
        <f t="shared" si="6"/>
        <v>0</v>
      </c>
      <c r="N29" s="27" t="b">
        <f t="shared" si="6"/>
        <v>0</v>
      </c>
      <c r="O29" s="27" t="b">
        <f t="shared" si="6"/>
        <v>0</v>
      </c>
      <c r="P29" s="27" t="b">
        <f t="shared" si="6"/>
        <v>0</v>
      </c>
      <c r="Q29" s="27" t="b">
        <f t="shared" si="6"/>
        <v>0</v>
      </c>
      <c r="R29" s="27" t="b">
        <f t="shared" si="6"/>
        <v>0</v>
      </c>
      <c r="S29" s="27" t="b">
        <f t="shared" si="6"/>
        <v>0</v>
      </c>
      <c r="T29" s="27" t="b">
        <f t="shared" si="6"/>
        <v>0</v>
      </c>
      <c r="U29" s="27" t="b">
        <f t="shared" si="6"/>
        <v>0</v>
      </c>
      <c r="V29" s="27" t="b">
        <f t="shared" si="6"/>
        <v>0</v>
      </c>
      <c r="W29" s="27" t="b">
        <f t="shared" si="6"/>
        <v>0</v>
      </c>
      <c r="X29" s="27" t="b">
        <f t="shared" si="6"/>
        <v>0</v>
      </c>
      <c r="Y29" s="27" t="b">
        <f t="shared" si="5"/>
        <v>0</v>
      </c>
      <c r="Z29" s="27" t="b">
        <f t="shared" si="5"/>
        <v>0</v>
      </c>
      <c r="AA29" s="27" t="b">
        <f t="shared" si="5"/>
        <v>0</v>
      </c>
      <c r="AB29" s="27" t="b">
        <f t="shared" si="5"/>
        <v>0</v>
      </c>
      <c r="AC29" s="27" t="b">
        <f t="shared" si="5"/>
        <v>0</v>
      </c>
      <c r="AD29" s="27" t="b">
        <f t="shared" si="5"/>
        <v>0</v>
      </c>
      <c r="AE29" s="27" t="b">
        <f t="shared" si="5"/>
        <v>0</v>
      </c>
      <c r="AF29" s="27" t="b">
        <f t="shared" si="5"/>
        <v>0</v>
      </c>
      <c r="AG29" s="27" t="b">
        <f t="shared" si="5"/>
        <v>0</v>
      </c>
      <c r="AH29" s="27" t="b">
        <f t="shared" si="5"/>
        <v>0</v>
      </c>
      <c r="AI29" s="27" t="b">
        <f t="shared" si="5"/>
        <v>0</v>
      </c>
      <c r="AJ29" s="27" t="b">
        <f t="shared" si="5"/>
        <v>0</v>
      </c>
      <c r="AK29" s="27" t="b">
        <f t="shared" si="5"/>
        <v>0</v>
      </c>
      <c r="AL29" s="27" t="b">
        <f t="shared" si="5"/>
        <v>0</v>
      </c>
      <c r="AM29" s="28"/>
    </row>
    <row r="30" spans="1:39" ht="30.75" customHeight="1">
      <c r="A30" s="39"/>
      <c r="B30" s="28"/>
      <c r="C30" s="28"/>
      <c r="D30" s="28"/>
      <c r="E30" s="44"/>
      <c r="F30" s="44"/>
      <c r="G30" s="54"/>
      <c r="H30" s="37"/>
      <c r="I30" s="26">
        <f t="shared" si="1"/>
        <v>-17</v>
      </c>
      <c r="J30" s="26" t="b">
        <f t="shared" si="3"/>
        <v>0</v>
      </c>
      <c r="K30" s="27" t="b">
        <f t="shared" si="6"/>
        <v>0</v>
      </c>
      <c r="L30" s="27" t="b">
        <f t="shared" si="6"/>
        <v>0</v>
      </c>
      <c r="M30" s="27" t="b">
        <f t="shared" si="6"/>
        <v>0</v>
      </c>
      <c r="N30" s="27" t="b">
        <f t="shared" si="6"/>
        <v>0</v>
      </c>
      <c r="O30" s="27" t="b">
        <f t="shared" si="6"/>
        <v>0</v>
      </c>
      <c r="P30" s="27" t="b">
        <f t="shared" si="6"/>
        <v>0</v>
      </c>
      <c r="Q30" s="27" t="b">
        <f t="shared" si="6"/>
        <v>0</v>
      </c>
      <c r="R30" s="27" t="b">
        <f t="shared" si="6"/>
        <v>0</v>
      </c>
      <c r="S30" s="27" t="b">
        <f t="shared" si="6"/>
        <v>0</v>
      </c>
      <c r="T30" s="27" t="b">
        <f t="shared" si="6"/>
        <v>0</v>
      </c>
      <c r="U30" s="27" t="b">
        <f t="shared" si="6"/>
        <v>0</v>
      </c>
      <c r="V30" s="27" t="b">
        <f t="shared" si="6"/>
        <v>0</v>
      </c>
      <c r="W30" s="27" t="b">
        <f t="shared" si="6"/>
        <v>0</v>
      </c>
      <c r="X30" s="27" t="b">
        <f t="shared" si="6"/>
        <v>0</v>
      </c>
      <c r="Y30" s="27" t="b">
        <f t="shared" si="5"/>
        <v>0</v>
      </c>
      <c r="Z30" s="27" t="b">
        <f t="shared" si="5"/>
        <v>0</v>
      </c>
      <c r="AA30" s="27" t="b">
        <f t="shared" si="5"/>
        <v>0</v>
      </c>
      <c r="AB30" s="27" t="b">
        <f t="shared" si="5"/>
        <v>0</v>
      </c>
      <c r="AC30" s="27" t="b">
        <f t="shared" si="5"/>
        <v>0</v>
      </c>
      <c r="AD30" s="27" t="b">
        <f t="shared" si="5"/>
        <v>0</v>
      </c>
      <c r="AE30" s="27" t="b">
        <f t="shared" si="5"/>
        <v>0</v>
      </c>
      <c r="AF30" s="27" t="b">
        <f t="shared" si="5"/>
        <v>0</v>
      </c>
      <c r="AG30" s="27" t="b">
        <f t="shared" si="5"/>
        <v>0</v>
      </c>
      <c r="AH30" s="27" t="b">
        <f t="shared" si="5"/>
        <v>0</v>
      </c>
      <c r="AI30" s="27" t="b">
        <f t="shared" si="5"/>
        <v>0</v>
      </c>
      <c r="AJ30" s="27" t="b">
        <f t="shared" si="5"/>
        <v>0</v>
      </c>
      <c r="AK30" s="27" t="b">
        <f t="shared" si="5"/>
        <v>0</v>
      </c>
      <c r="AL30" s="27" t="b">
        <f t="shared" si="5"/>
        <v>0</v>
      </c>
      <c r="AM30" s="28"/>
    </row>
    <row r="31" spans="1:39" ht="30.75" customHeight="1">
      <c r="A31" s="39"/>
      <c r="B31" s="28"/>
      <c r="C31" s="28"/>
      <c r="D31" s="28"/>
      <c r="E31" s="44"/>
      <c r="F31" s="44"/>
      <c r="G31" s="54"/>
      <c r="H31" s="37"/>
      <c r="I31" s="26">
        <f t="shared" si="1"/>
        <v>-18</v>
      </c>
      <c r="J31" s="26" t="b">
        <f t="shared" si="3"/>
        <v>0</v>
      </c>
      <c r="K31" s="27" t="b">
        <f t="shared" si="6"/>
        <v>0</v>
      </c>
      <c r="L31" s="27" t="b">
        <f t="shared" si="6"/>
        <v>0</v>
      </c>
      <c r="M31" s="27" t="b">
        <f t="shared" si="6"/>
        <v>0</v>
      </c>
      <c r="N31" s="27" t="b">
        <f t="shared" si="6"/>
        <v>0</v>
      </c>
      <c r="O31" s="27" t="b">
        <f t="shared" si="6"/>
        <v>0</v>
      </c>
      <c r="P31" s="27" t="b">
        <f t="shared" si="6"/>
        <v>0</v>
      </c>
      <c r="Q31" s="27" t="b">
        <f t="shared" si="6"/>
        <v>0</v>
      </c>
      <c r="R31" s="27" t="b">
        <f t="shared" si="6"/>
        <v>0</v>
      </c>
      <c r="S31" s="27" t="b">
        <f t="shared" si="6"/>
        <v>0</v>
      </c>
      <c r="T31" s="27" t="b">
        <f t="shared" si="6"/>
        <v>0</v>
      </c>
      <c r="U31" s="27" t="b">
        <f t="shared" si="6"/>
        <v>0</v>
      </c>
      <c r="V31" s="27" t="b">
        <f t="shared" si="6"/>
        <v>0</v>
      </c>
      <c r="W31" s="27" t="b">
        <f t="shared" si="6"/>
        <v>0</v>
      </c>
      <c r="X31" s="27" t="b">
        <f t="shared" si="6"/>
        <v>0</v>
      </c>
      <c r="Y31" s="27" t="b">
        <f t="shared" si="5"/>
        <v>0</v>
      </c>
      <c r="Z31" s="27" t="b">
        <f t="shared" si="5"/>
        <v>0</v>
      </c>
      <c r="AA31" s="27" t="b">
        <f t="shared" si="5"/>
        <v>0</v>
      </c>
      <c r="AB31" s="27" t="b">
        <f t="shared" si="5"/>
        <v>0</v>
      </c>
      <c r="AC31" s="27" t="b">
        <f t="shared" si="5"/>
        <v>0</v>
      </c>
      <c r="AD31" s="27" t="b">
        <f t="shared" si="5"/>
        <v>0</v>
      </c>
      <c r="AE31" s="27" t="b">
        <f t="shared" si="5"/>
        <v>0</v>
      </c>
      <c r="AF31" s="27" t="b">
        <f t="shared" si="5"/>
        <v>0</v>
      </c>
      <c r="AG31" s="27" t="b">
        <f t="shared" si="5"/>
        <v>0</v>
      </c>
      <c r="AH31" s="27" t="b">
        <f t="shared" si="5"/>
        <v>0</v>
      </c>
      <c r="AI31" s="27" t="b">
        <f t="shared" si="5"/>
        <v>0</v>
      </c>
      <c r="AJ31" s="27" t="b">
        <f t="shared" si="5"/>
        <v>0</v>
      </c>
      <c r="AK31" s="27" t="b">
        <f t="shared" si="5"/>
        <v>0</v>
      </c>
      <c r="AL31" s="27" t="b">
        <f t="shared" si="5"/>
        <v>0</v>
      </c>
      <c r="AM31" s="28"/>
    </row>
    <row r="32" spans="1:39" ht="30.75" customHeight="1">
      <c r="A32" s="39"/>
      <c r="B32" s="28"/>
      <c r="C32" s="28"/>
      <c r="D32" s="28"/>
      <c r="E32" s="44"/>
      <c r="F32" s="44"/>
      <c r="G32" s="54"/>
      <c r="H32" s="37"/>
      <c r="I32" s="26">
        <f t="shared" si="1"/>
        <v>-19</v>
      </c>
      <c r="J32" s="26" t="b">
        <f t="shared" si="3"/>
        <v>0</v>
      </c>
      <c r="K32" s="27" t="b">
        <f t="shared" si="6"/>
        <v>0</v>
      </c>
      <c r="L32" s="27" t="b">
        <f t="shared" si="6"/>
        <v>0</v>
      </c>
      <c r="M32" s="27" t="b">
        <f t="shared" si="6"/>
        <v>0</v>
      </c>
      <c r="N32" s="27" t="b">
        <f t="shared" si="6"/>
        <v>0</v>
      </c>
      <c r="O32" s="27" t="b">
        <f t="shared" si="6"/>
        <v>0</v>
      </c>
      <c r="P32" s="27" t="b">
        <f t="shared" si="6"/>
        <v>0</v>
      </c>
      <c r="Q32" s="27" t="b">
        <f t="shared" si="6"/>
        <v>0</v>
      </c>
      <c r="R32" s="27" t="b">
        <f t="shared" si="6"/>
        <v>0</v>
      </c>
      <c r="S32" s="27" t="b">
        <f t="shared" si="6"/>
        <v>0</v>
      </c>
      <c r="T32" s="27" t="b">
        <f t="shared" si="6"/>
        <v>0</v>
      </c>
      <c r="U32" s="27" t="b">
        <f t="shared" si="6"/>
        <v>0</v>
      </c>
      <c r="V32" s="27" t="b">
        <f t="shared" si="6"/>
        <v>0</v>
      </c>
      <c r="W32" s="27" t="b">
        <f t="shared" si="6"/>
        <v>0</v>
      </c>
      <c r="X32" s="27" t="b">
        <f t="shared" si="6"/>
        <v>0</v>
      </c>
      <c r="Y32" s="27" t="b">
        <f t="shared" si="5"/>
        <v>0</v>
      </c>
      <c r="Z32" s="27" t="b">
        <f t="shared" si="5"/>
        <v>0</v>
      </c>
      <c r="AA32" s="27" t="b">
        <f t="shared" si="5"/>
        <v>0</v>
      </c>
      <c r="AB32" s="27" t="b">
        <f t="shared" si="5"/>
        <v>0</v>
      </c>
      <c r="AC32" s="27" t="b">
        <f t="shared" si="5"/>
        <v>0</v>
      </c>
      <c r="AD32" s="27" t="b">
        <f t="shared" si="5"/>
        <v>0</v>
      </c>
      <c r="AE32" s="27" t="b">
        <f t="shared" si="5"/>
        <v>0</v>
      </c>
      <c r="AF32" s="27" t="b">
        <f t="shared" si="5"/>
        <v>0</v>
      </c>
      <c r="AG32" s="27" t="b">
        <f t="shared" si="5"/>
        <v>0</v>
      </c>
      <c r="AH32" s="27" t="b">
        <f t="shared" si="5"/>
        <v>0</v>
      </c>
      <c r="AI32" s="27" t="b">
        <f t="shared" si="5"/>
        <v>0</v>
      </c>
      <c r="AJ32" s="27" t="b">
        <f t="shared" si="5"/>
        <v>0</v>
      </c>
      <c r="AK32" s="27" t="b">
        <f t="shared" si="5"/>
        <v>0</v>
      </c>
      <c r="AL32" s="27" t="b">
        <f t="shared" si="5"/>
        <v>0</v>
      </c>
      <c r="AM32" s="28"/>
    </row>
    <row r="33" spans="1:39" ht="30.75" customHeight="1">
      <c r="A33" s="28"/>
      <c r="B33" s="28"/>
      <c r="C33" s="28"/>
      <c r="D33" s="28"/>
      <c r="E33" s="44"/>
      <c r="F33" s="44"/>
      <c r="G33" s="54"/>
      <c r="H33" s="37"/>
      <c r="I33" s="26">
        <f t="shared" si="1"/>
        <v>-20</v>
      </c>
      <c r="J33" s="26" t="b">
        <f t="shared" si="3"/>
        <v>0</v>
      </c>
      <c r="K33" s="27" t="b">
        <f t="shared" si="6"/>
        <v>0</v>
      </c>
      <c r="L33" s="27" t="b">
        <f t="shared" si="6"/>
        <v>0</v>
      </c>
      <c r="M33" s="27" t="b">
        <f t="shared" si="6"/>
        <v>0</v>
      </c>
      <c r="N33" s="27" t="b">
        <f t="shared" si="6"/>
        <v>0</v>
      </c>
      <c r="O33" s="27" t="b">
        <f t="shared" si="6"/>
        <v>0</v>
      </c>
      <c r="P33" s="27" t="b">
        <f t="shared" si="6"/>
        <v>0</v>
      </c>
      <c r="Q33" s="27" t="b">
        <f t="shared" si="6"/>
        <v>0</v>
      </c>
      <c r="R33" s="27" t="b">
        <f t="shared" si="6"/>
        <v>0</v>
      </c>
      <c r="S33" s="27" t="b">
        <f t="shared" si="6"/>
        <v>0</v>
      </c>
      <c r="T33" s="27" t="b">
        <f t="shared" si="6"/>
        <v>0</v>
      </c>
      <c r="U33" s="27" t="b">
        <f t="shared" si="6"/>
        <v>0</v>
      </c>
      <c r="V33" s="27" t="b">
        <f t="shared" si="6"/>
        <v>0</v>
      </c>
      <c r="W33" s="27" t="b">
        <f t="shared" si="6"/>
        <v>0</v>
      </c>
      <c r="X33" s="27" t="b">
        <f t="shared" si="6"/>
        <v>0</v>
      </c>
      <c r="Y33" s="27" t="b">
        <f t="shared" si="5"/>
        <v>0</v>
      </c>
      <c r="Z33" s="27" t="b">
        <f t="shared" si="5"/>
        <v>0</v>
      </c>
      <c r="AA33" s="27" t="b">
        <f t="shared" si="5"/>
        <v>0</v>
      </c>
      <c r="AB33" s="27" t="b">
        <f t="shared" si="5"/>
        <v>0</v>
      </c>
      <c r="AC33" s="27" t="b">
        <f t="shared" si="5"/>
        <v>0</v>
      </c>
      <c r="AD33" s="27" t="b">
        <f t="shared" si="5"/>
        <v>0</v>
      </c>
      <c r="AE33" s="27" t="b">
        <f t="shared" si="5"/>
        <v>0</v>
      </c>
      <c r="AF33" s="27" t="b">
        <f t="shared" si="5"/>
        <v>0</v>
      </c>
      <c r="AG33" s="27" t="b">
        <f t="shared" si="5"/>
        <v>0</v>
      </c>
      <c r="AH33" s="27" t="b">
        <f t="shared" si="5"/>
        <v>0</v>
      </c>
      <c r="AI33" s="27" t="b">
        <f t="shared" si="5"/>
        <v>0</v>
      </c>
      <c r="AJ33" s="27" t="b">
        <f t="shared" si="5"/>
        <v>0</v>
      </c>
      <c r="AK33" s="27" t="b">
        <f t="shared" si="5"/>
        <v>0</v>
      </c>
      <c r="AL33" s="27" t="b">
        <f t="shared" si="5"/>
        <v>0</v>
      </c>
      <c r="AM33" s="28"/>
    </row>
    <row r="34" spans="1:39" ht="30.75" customHeight="1">
      <c r="A34" s="28"/>
      <c r="B34" s="28"/>
      <c r="C34" s="28"/>
      <c r="D34" s="28"/>
      <c r="E34" s="44"/>
      <c r="F34" s="44"/>
      <c r="G34" s="54"/>
      <c r="H34" s="37"/>
      <c r="I34" s="26">
        <f t="shared" si="1"/>
        <v>-21</v>
      </c>
      <c r="J34" s="26" t="b">
        <f t="shared" si="3"/>
        <v>0</v>
      </c>
      <c r="K34" s="27" t="b">
        <f t="shared" si="6"/>
        <v>0</v>
      </c>
      <c r="L34" s="27" t="b">
        <f t="shared" si="6"/>
        <v>0</v>
      </c>
      <c r="M34" s="27" t="b">
        <f t="shared" si="6"/>
        <v>0</v>
      </c>
      <c r="N34" s="27" t="b">
        <f t="shared" si="6"/>
        <v>0</v>
      </c>
      <c r="O34" s="27" t="b">
        <f t="shared" si="6"/>
        <v>0</v>
      </c>
      <c r="P34" s="27" t="b">
        <f t="shared" si="6"/>
        <v>0</v>
      </c>
      <c r="Q34" s="27" t="b">
        <f t="shared" si="6"/>
        <v>0</v>
      </c>
      <c r="R34" s="27" t="b">
        <f t="shared" si="6"/>
        <v>0</v>
      </c>
      <c r="S34" s="27" t="b">
        <f t="shared" si="6"/>
        <v>0</v>
      </c>
      <c r="T34" s="27" t="b">
        <f t="shared" si="6"/>
        <v>0</v>
      </c>
      <c r="U34" s="27" t="b">
        <f t="shared" si="6"/>
        <v>0</v>
      </c>
      <c r="V34" s="27" t="b">
        <f t="shared" si="6"/>
        <v>0</v>
      </c>
      <c r="W34" s="27" t="b">
        <f t="shared" si="6"/>
        <v>0</v>
      </c>
      <c r="X34" s="27" t="b">
        <f t="shared" si="6"/>
        <v>0</v>
      </c>
      <c r="Y34" s="27" t="b">
        <f t="shared" si="5"/>
        <v>0</v>
      </c>
      <c r="Z34" s="27" t="b">
        <f t="shared" si="5"/>
        <v>0</v>
      </c>
      <c r="AA34" s="27" t="b">
        <f t="shared" si="5"/>
        <v>0</v>
      </c>
      <c r="AB34" s="27" t="b">
        <f t="shared" si="5"/>
        <v>0</v>
      </c>
      <c r="AC34" s="27" t="b">
        <f t="shared" si="5"/>
        <v>0</v>
      </c>
      <c r="AD34" s="27" t="b">
        <f t="shared" si="5"/>
        <v>0</v>
      </c>
      <c r="AE34" s="27" t="b">
        <f t="shared" si="5"/>
        <v>0</v>
      </c>
      <c r="AF34" s="27" t="b">
        <f t="shared" si="5"/>
        <v>0</v>
      </c>
      <c r="AG34" s="27" t="b">
        <f t="shared" si="5"/>
        <v>0</v>
      </c>
      <c r="AH34" s="27" t="b">
        <f t="shared" si="5"/>
        <v>0</v>
      </c>
      <c r="AI34" s="27" t="b">
        <f t="shared" si="5"/>
        <v>0</v>
      </c>
      <c r="AJ34" s="27" t="b">
        <f t="shared" si="5"/>
        <v>0</v>
      </c>
      <c r="AK34" s="27" t="b">
        <f t="shared" si="5"/>
        <v>0</v>
      </c>
      <c r="AL34" s="27" t="b">
        <f t="shared" si="5"/>
        <v>0</v>
      </c>
      <c r="AM34" s="28"/>
    </row>
    <row r="35" spans="1:39" ht="30.75" customHeight="1">
      <c r="A35" s="28"/>
      <c r="B35" s="28"/>
      <c r="C35" s="28"/>
      <c r="D35" s="28"/>
      <c r="E35" s="44"/>
      <c r="F35" s="44"/>
      <c r="G35" s="54"/>
      <c r="H35" s="37"/>
      <c r="I35" s="26">
        <f t="shared" si="1"/>
        <v>-22</v>
      </c>
      <c r="J35" s="26" t="b">
        <f t="shared" si="3"/>
        <v>0</v>
      </c>
      <c r="K35" s="27" t="b">
        <f t="shared" si="6"/>
        <v>0</v>
      </c>
      <c r="L35" s="27" t="b">
        <f t="shared" si="6"/>
        <v>0</v>
      </c>
      <c r="M35" s="27" t="b">
        <f t="shared" si="6"/>
        <v>0</v>
      </c>
      <c r="N35" s="27" t="b">
        <f t="shared" si="6"/>
        <v>0</v>
      </c>
      <c r="O35" s="27" t="b">
        <f t="shared" si="6"/>
        <v>0</v>
      </c>
      <c r="P35" s="27" t="b">
        <f t="shared" si="6"/>
        <v>0</v>
      </c>
      <c r="Q35" s="27" t="b">
        <f t="shared" si="6"/>
        <v>0</v>
      </c>
      <c r="R35" s="27" t="b">
        <f t="shared" si="6"/>
        <v>0</v>
      </c>
      <c r="S35" s="27" t="b">
        <f t="shared" si="6"/>
        <v>0</v>
      </c>
      <c r="T35" s="27" t="b">
        <f t="shared" si="6"/>
        <v>0</v>
      </c>
      <c r="U35" s="27" t="b">
        <f t="shared" si="6"/>
        <v>0</v>
      </c>
      <c r="V35" s="27" t="b">
        <f t="shared" si="6"/>
        <v>0</v>
      </c>
      <c r="W35" s="27" t="b">
        <f t="shared" si="6"/>
        <v>0</v>
      </c>
      <c r="X35" s="27" t="b">
        <f t="shared" si="6"/>
        <v>0</v>
      </c>
      <c r="Y35" s="27" t="b">
        <f t="shared" si="6"/>
        <v>0</v>
      </c>
      <c r="Z35" s="27" t="b">
        <f t="shared" si="6"/>
        <v>0</v>
      </c>
      <c r="AA35" s="27" t="b">
        <f t="shared" ref="AA35:AL37" si="7">IF((AND(AA34=TRUE, Z35=TRUE)), TRUE, FALSE)</f>
        <v>0</v>
      </c>
      <c r="AB35" s="27" t="b">
        <f t="shared" si="7"/>
        <v>0</v>
      </c>
      <c r="AC35" s="27" t="b">
        <f t="shared" si="7"/>
        <v>0</v>
      </c>
      <c r="AD35" s="27" t="b">
        <f t="shared" si="7"/>
        <v>0</v>
      </c>
      <c r="AE35" s="27" t="b">
        <f t="shared" si="7"/>
        <v>0</v>
      </c>
      <c r="AF35" s="27" t="b">
        <f t="shared" si="7"/>
        <v>0</v>
      </c>
      <c r="AG35" s="27" t="b">
        <f t="shared" si="7"/>
        <v>0</v>
      </c>
      <c r="AH35" s="27" t="b">
        <f t="shared" si="7"/>
        <v>0</v>
      </c>
      <c r="AI35" s="27" t="b">
        <f t="shared" si="7"/>
        <v>0</v>
      </c>
      <c r="AJ35" s="27" t="b">
        <f t="shared" si="7"/>
        <v>0</v>
      </c>
      <c r="AK35" s="27" t="b">
        <f t="shared" si="7"/>
        <v>0</v>
      </c>
      <c r="AL35" s="27" t="b">
        <f t="shared" si="7"/>
        <v>0</v>
      </c>
      <c r="AM35" s="28"/>
    </row>
    <row r="36" spans="1:39" ht="30.75" customHeight="1">
      <c r="A36" s="28"/>
      <c r="B36" s="28"/>
      <c r="C36" s="28"/>
      <c r="D36" s="28"/>
      <c r="E36" s="44"/>
      <c r="F36" s="44"/>
      <c r="G36" s="54"/>
      <c r="H36" s="37"/>
      <c r="I36" s="26">
        <f t="shared" si="1"/>
        <v>-23</v>
      </c>
      <c r="J36" s="26" t="b">
        <f t="shared" si="3"/>
        <v>0</v>
      </c>
      <c r="K36" s="27" t="b">
        <f t="shared" ref="K36:Z37" si="8">IF((AND(K35=TRUE, J36=TRUE)), TRUE, FALSE)</f>
        <v>0</v>
      </c>
      <c r="L36" s="27" t="b">
        <f t="shared" si="8"/>
        <v>0</v>
      </c>
      <c r="M36" s="27" t="b">
        <f t="shared" si="8"/>
        <v>0</v>
      </c>
      <c r="N36" s="27" t="b">
        <f t="shared" si="8"/>
        <v>0</v>
      </c>
      <c r="O36" s="27" t="b">
        <f t="shared" si="8"/>
        <v>0</v>
      </c>
      <c r="P36" s="27" t="b">
        <f t="shared" si="8"/>
        <v>0</v>
      </c>
      <c r="Q36" s="27" t="b">
        <f t="shared" si="8"/>
        <v>0</v>
      </c>
      <c r="R36" s="27" t="b">
        <f t="shared" si="8"/>
        <v>0</v>
      </c>
      <c r="S36" s="27" t="b">
        <f t="shared" si="8"/>
        <v>0</v>
      </c>
      <c r="T36" s="27" t="b">
        <f t="shared" si="8"/>
        <v>0</v>
      </c>
      <c r="U36" s="27" t="b">
        <f t="shared" si="8"/>
        <v>0</v>
      </c>
      <c r="V36" s="27" t="b">
        <f t="shared" si="8"/>
        <v>0</v>
      </c>
      <c r="W36" s="27" t="b">
        <f t="shared" si="8"/>
        <v>0</v>
      </c>
      <c r="X36" s="27" t="b">
        <f t="shared" si="8"/>
        <v>0</v>
      </c>
      <c r="Y36" s="27" t="b">
        <f t="shared" si="8"/>
        <v>0</v>
      </c>
      <c r="Z36" s="27" t="b">
        <f t="shared" si="8"/>
        <v>0</v>
      </c>
      <c r="AA36" s="27" t="b">
        <f t="shared" si="7"/>
        <v>0</v>
      </c>
      <c r="AB36" s="27" t="b">
        <f t="shared" si="7"/>
        <v>0</v>
      </c>
      <c r="AC36" s="27" t="b">
        <f t="shared" si="7"/>
        <v>0</v>
      </c>
      <c r="AD36" s="27" t="b">
        <f t="shared" si="7"/>
        <v>0</v>
      </c>
      <c r="AE36" s="27" t="b">
        <f t="shared" si="7"/>
        <v>0</v>
      </c>
      <c r="AF36" s="27" t="b">
        <f t="shared" si="7"/>
        <v>0</v>
      </c>
      <c r="AG36" s="27" t="b">
        <f t="shared" si="7"/>
        <v>0</v>
      </c>
      <c r="AH36" s="27" t="b">
        <f t="shared" si="7"/>
        <v>0</v>
      </c>
      <c r="AI36" s="27" t="b">
        <f t="shared" si="7"/>
        <v>0</v>
      </c>
      <c r="AJ36" s="27" t="b">
        <f t="shared" si="7"/>
        <v>0</v>
      </c>
      <c r="AK36" s="27" t="b">
        <f t="shared" si="7"/>
        <v>0</v>
      </c>
      <c r="AL36" s="27" t="b">
        <f t="shared" si="7"/>
        <v>0</v>
      </c>
      <c r="AM36" s="28"/>
    </row>
    <row r="37" spans="1:39" ht="30.75" customHeight="1">
      <c r="A37" s="28"/>
      <c r="B37" s="28"/>
      <c r="C37" s="28"/>
      <c r="D37" s="28"/>
      <c r="E37" s="44"/>
      <c r="F37" s="44"/>
      <c r="G37" s="54"/>
      <c r="H37" s="37"/>
      <c r="I37" s="26">
        <f t="shared" si="1"/>
        <v>-24</v>
      </c>
      <c r="J37" s="26" t="b">
        <f t="shared" si="3"/>
        <v>0</v>
      </c>
      <c r="K37" s="27" t="b">
        <f t="shared" si="8"/>
        <v>0</v>
      </c>
      <c r="L37" s="27" t="b">
        <f t="shared" si="8"/>
        <v>0</v>
      </c>
      <c r="M37" s="27" t="b">
        <f t="shared" si="8"/>
        <v>0</v>
      </c>
      <c r="N37" s="27" t="b">
        <f t="shared" si="8"/>
        <v>0</v>
      </c>
      <c r="O37" s="27" t="b">
        <f t="shared" si="8"/>
        <v>0</v>
      </c>
      <c r="P37" s="27" t="b">
        <f t="shared" si="8"/>
        <v>0</v>
      </c>
      <c r="Q37" s="27" t="b">
        <f t="shared" si="8"/>
        <v>0</v>
      </c>
      <c r="R37" s="27" t="b">
        <f t="shared" si="8"/>
        <v>0</v>
      </c>
      <c r="S37" s="27" t="b">
        <f t="shared" si="8"/>
        <v>0</v>
      </c>
      <c r="T37" s="27" t="b">
        <f t="shared" si="8"/>
        <v>0</v>
      </c>
      <c r="U37" s="27" t="b">
        <f t="shared" si="8"/>
        <v>0</v>
      </c>
      <c r="V37" s="27" t="b">
        <f t="shared" si="8"/>
        <v>0</v>
      </c>
      <c r="W37" s="27" t="b">
        <f t="shared" si="8"/>
        <v>0</v>
      </c>
      <c r="X37" s="27" t="b">
        <f t="shared" si="8"/>
        <v>0</v>
      </c>
      <c r="Y37" s="27" t="b">
        <f t="shared" si="8"/>
        <v>0</v>
      </c>
      <c r="Z37" s="27" t="b">
        <f t="shared" si="8"/>
        <v>0</v>
      </c>
      <c r="AA37" s="27" t="b">
        <f t="shared" si="7"/>
        <v>0</v>
      </c>
      <c r="AB37" s="27" t="b">
        <f t="shared" si="7"/>
        <v>0</v>
      </c>
      <c r="AC37" s="27" t="b">
        <f t="shared" si="7"/>
        <v>0</v>
      </c>
      <c r="AD37" s="27" t="b">
        <f t="shared" si="7"/>
        <v>0</v>
      </c>
      <c r="AE37" s="27" t="b">
        <f t="shared" si="7"/>
        <v>0</v>
      </c>
      <c r="AF37" s="27" t="b">
        <f t="shared" si="7"/>
        <v>0</v>
      </c>
      <c r="AG37" s="27" t="b">
        <f t="shared" si="7"/>
        <v>0</v>
      </c>
      <c r="AH37" s="27" t="b">
        <f t="shared" si="7"/>
        <v>0</v>
      </c>
      <c r="AI37" s="27" t="b">
        <f t="shared" si="7"/>
        <v>0</v>
      </c>
      <c r="AJ37" s="27" t="b">
        <f t="shared" si="7"/>
        <v>0</v>
      </c>
      <c r="AK37" s="27" t="b">
        <f t="shared" si="7"/>
        <v>0</v>
      </c>
      <c r="AL37" s="27" t="b">
        <f t="shared" si="7"/>
        <v>0</v>
      </c>
      <c r="AM37" s="28"/>
    </row>
    <row r="38" spans="1:39" ht="30.75" customHeight="1">
      <c r="A38" s="28"/>
      <c r="B38" s="28"/>
      <c r="C38" s="28"/>
      <c r="D38" s="28"/>
      <c r="E38" s="28"/>
      <c r="F38" s="28"/>
      <c r="G38" s="54"/>
      <c r="H38" s="37"/>
      <c r="I38" s="40">
        <f t="shared" ref="I38:I39" si="9">+I37-1</f>
        <v>-25</v>
      </c>
      <c r="J38" s="40" t="b">
        <f t="shared" ref="J38" si="10">+I38&gt;0.99</f>
        <v>0</v>
      </c>
      <c r="K38" s="41" t="b">
        <f t="shared" ref="K38" si="11">IF((AND(K37=TRUE, J38=TRUE)), TRUE, FALSE)</f>
        <v>0</v>
      </c>
      <c r="L38" s="41" t="b">
        <f t="shared" ref="L38" si="12">IF((AND(L37=TRUE, K38=TRUE)), TRUE, FALSE)</f>
        <v>0</v>
      </c>
      <c r="M38" s="41" t="b">
        <f t="shared" ref="M38" si="13">IF((AND(M37=TRUE, L38=TRUE)), TRUE, FALSE)</f>
        <v>0</v>
      </c>
      <c r="N38" s="41" t="b">
        <f t="shared" ref="N38" si="14">IF((AND(N37=TRUE, M38=TRUE)), TRUE, FALSE)</f>
        <v>0</v>
      </c>
      <c r="O38" s="41" t="b">
        <f t="shared" ref="O38" si="15">IF((AND(O37=TRUE, N38=TRUE)), TRUE, FALSE)</f>
        <v>0</v>
      </c>
      <c r="P38" s="41" t="b">
        <f t="shared" ref="P38" si="16">IF((AND(P37=TRUE, O38=TRUE)), TRUE, FALSE)</f>
        <v>0</v>
      </c>
      <c r="Q38" s="41" t="b">
        <f t="shared" ref="Q38" si="17">IF((AND(Q37=TRUE, P38=TRUE)), TRUE, FALSE)</f>
        <v>0</v>
      </c>
      <c r="R38" s="41" t="b">
        <f t="shared" ref="R38" si="18">IF((AND(R37=TRUE, Q38=TRUE)), TRUE, FALSE)</f>
        <v>0</v>
      </c>
      <c r="S38" s="41" t="b">
        <f t="shared" ref="S38" si="19">IF((AND(S37=TRUE, R38=TRUE)), TRUE, FALSE)</f>
        <v>0</v>
      </c>
      <c r="T38" s="41" t="b">
        <f t="shared" ref="T38" si="20">IF((AND(T37=TRUE, S38=TRUE)), TRUE, FALSE)</f>
        <v>0</v>
      </c>
      <c r="U38" s="41" t="b">
        <f t="shared" ref="U38" si="21">IF((AND(U37=TRUE, T38=TRUE)), TRUE, FALSE)</f>
        <v>0</v>
      </c>
      <c r="V38" s="41" t="b">
        <f t="shared" ref="V38" si="22">IF((AND(V37=TRUE, U38=TRUE)), TRUE, FALSE)</f>
        <v>0</v>
      </c>
      <c r="W38" s="41" t="b">
        <f t="shared" ref="W38" si="23">IF((AND(W37=TRUE, V38=TRUE)), TRUE, FALSE)</f>
        <v>0</v>
      </c>
      <c r="X38" s="41" t="b">
        <f t="shared" ref="X38" si="24">IF((AND(X37=TRUE, W38=TRUE)), TRUE, FALSE)</f>
        <v>0</v>
      </c>
      <c r="Y38" s="41" t="b">
        <f t="shared" ref="Y38" si="25">IF((AND(Y37=TRUE, X38=TRUE)), TRUE, FALSE)</f>
        <v>0</v>
      </c>
      <c r="Z38" s="41" t="b">
        <f t="shared" ref="Z38" si="26">IF((AND(Z37=TRUE, Y38=TRUE)), TRUE, FALSE)</f>
        <v>0</v>
      </c>
      <c r="AA38" s="41" t="b">
        <f t="shared" ref="AA38" si="27">IF((AND(AA37=TRUE, Z38=TRUE)), TRUE, FALSE)</f>
        <v>0</v>
      </c>
      <c r="AB38" s="41" t="b">
        <f t="shared" ref="AB38" si="28">IF((AND(AB37=TRUE, AA38=TRUE)), TRUE, FALSE)</f>
        <v>0</v>
      </c>
      <c r="AC38" s="41" t="b">
        <f t="shared" ref="AC38" si="29">IF((AND(AC37=TRUE, AB38=TRUE)), TRUE, FALSE)</f>
        <v>0</v>
      </c>
      <c r="AD38" s="41" t="b">
        <f t="shared" ref="AD38" si="30">IF((AND(AD37=TRUE, AC38=TRUE)), TRUE, FALSE)</f>
        <v>0</v>
      </c>
      <c r="AE38" s="41" t="b">
        <f t="shared" ref="AE38" si="31">IF((AND(AE37=TRUE, AD38=TRUE)), TRUE, FALSE)</f>
        <v>0</v>
      </c>
      <c r="AF38" s="41" t="b">
        <f t="shared" ref="AF38" si="32">IF((AND(AF37=TRUE, AE38=TRUE)), TRUE, FALSE)</f>
        <v>0</v>
      </c>
      <c r="AG38" s="41" t="b">
        <f t="shared" ref="AG38" si="33">IF((AND(AG37=TRUE, AF38=TRUE)), TRUE, FALSE)</f>
        <v>0</v>
      </c>
      <c r="AH38" s="41" t="b">
        <f t="shared" ref="AH38" si="34">IF((AND(AH37=TRUE, AG38=TRUE)), TRUE, FALSE)</f>
        <v>0</v>
      </c>
      <c r="AI38" s="41" t="b">
        <f t="shared" ref="AI38" si="35">IF((AND(AI37=TRUE, AH38=TRUE)), TRUE, FALSE)</f>
        <v>0</v>
      </c>
      <c r="AJ38" s="41" t="b">
        <f t="shared" ref="AJ38" si="36">IF((AND(AJ37=TRUE, AI38=TRUE)), TRUE, FALSE)</f>
        <v>0</v>
      </c>
      <c r="AK38" s="41" t="b">
        <f t="shared" ref="AK38" si="37">IF((AND(AK37=TRUE, AJ38=TRUE)), TRUE, FALSE)</f>
        <v>0</v>
      </c>
      <c r="AL38" s="41" t="b">
        <f t="shared" ref="AL38" si="38">IF((AND(AL37=TRUE, AK38=TRUE)), TRUE, FALSE)</f>
        <v>0</v>
      </c>
      <c r="AM38" s="28"/>
    </row>
    <row r="39" spans="1:39" ht="30.75" customHeight="1">
      <c r="A39" s="28"/>
      <c r="B39" s="28"/>
      <c r="C39" s="28"/>
      <c r="D39" s="28"/>
      <c r="E39" s="28"/>
      <c r="F39" s="28"/>
      <c r="G39" s="54"/>
      <c r="H39" s="37"/>
      <c r="I39" s="40">
        <f t="shared" si="9"/>
        <v>-26</v>
      </c>
      <c r="J39" s="40" t="b">
        <f t="shared" ref="J39" si="39">+I39&gt;0.99</f>
        <v>0</v>
      </c>
      <c r="K39" s="41" t="b">
        <f t="shared" ref="K39" si="40">IF((AND(K38=TRUE, J39=TRUE)), TRUE, FALSE)</f>
        <v>0</v>
      </c>
      <c r="L39" s="41" t="b">
        <f t="shared" ref="L39" si="41">IF((AND(L38=TRUE, K39=TRUE)), TRUE, FALSE)</f>
        <v>0</v>
      </c>
      <c r="M39" s="41" t="b">
        <f t="shared" ref="M39" si="42">IF((AND(M38=TRUE, L39=TRUE)), TRUE, FALSE)</f>
        <v>0</v>
      </c>
      <c r="N39" s="41" t="b">
        <f t="shared" ref="N39" si="43">IF((AND(N38=TRUE, M39=TRUE)), TRUE, FALSE)</f>
        <v>0</v>
      </c>
      <c r="O39" s="41" t="b">
        <f t="shared" ref="O39" si="44">IF((AND(O38=TRUE, N39=TRUE)), TRUE, FALSE)</f>
        <v>0</v>
      </c>
      <c r="P39" s="41" t="b">
        <f t="shared" ref="P39" si="45">IF((AND(P38=TRUE, O39=TRUE)), TRUE, FALSE)</f>
        <v>0</v>
      </c>
      <c r="Q39" s="41" t="b">
        <f t="shared" ref="Q39" si="46">IF((AND(Q38=TRUE, P39=TRUE)), TRUE, FALSE)</f>
        <v>0</v>
      </c>
      <c r="R39" s="41" t="b">
        <f t="shared" ref="R39" si="47">IF((AND(R38=TRUE, Q39=TRUE)), TRUE, FALSE)</f>
        <v>0</v>
      </c>
      <c r="S39" s="41" t="b">
        <f t="shared" ref="S39" si="48">IF((AND(S38=TRUE, R39=TRUE)), TRUE, FALSE)</f>
        <v>0</v>
      </c>
      <c r="T39" s="41" t="b">
        <f t="shared" ref="T39" si="49">IF((AND(T38=TRUE, S39=TRUE)), TRUE, FALSE)</f>
        <v>0</v>
      </c>
      <c r="U39" s="41" t="b">
        <f t="shared" ref="U39" si="50">IF((AND(U38=TRUE, T39=TRUE)), TRUE, FALSE)</f>
        <v>0</v>
      </c>
      <c r="V39" s="41" t="b">
        <f t="shared" ref="V39" si="51">IF((AND(V38=TRUE, U39=TRUE)), TRUE, FALSE)</f>
        <v>0</v>
      </c>
      <c r="W39" s="41" t="b">
        <f t="shared" ref="W39" si="52">IF((AND(W38=TRUE, V39=TRUE)), TRUE, FALSE)</f>
        <v>0</v>
      </c>
      <c r="X39" s="41" t="b">
        <f t="shared" ref="X39" si="53">IF((AND(X38=TRUE, W39=TRUE)), TRUE, FALSE)</f>
        <v>0</v>
      </c>
      <c r="Y39" s="41" t="b">
        <f t="shared" ref="Y39" si="54">IF((AND(Y38=TRUE, X39=TRUE)), TRUE, FALSE)</f>
        <v>0</v>
      </c>
      <c r="Z39" s="41" t="b">
        <f t="shared" ref="Z39" si="55">IF((AND(Z38=TRUE, Y39=TRUE)), TRUE, FALSE)</f>
        <v>0</v>
      </c>
      <c r="AA39" s="41" t="b">
        <f t="shared" ref="AA39" si="56">IF((AND(AA38=TRUE, Z39=TRUE)), TRUE, FALSE)</f>
        <v>0</v>
      </c>
      <c r="AB39" s="41" t="b">
        <f t="shared" ref="AB39" si="57">IF((AND(AB38=TRUE, AA39=TRUE)), TRUE, FALSE)</f>
        <v>0</v>
      </c>
      <c r="AC39" s="41" t="b">
        <f t="shared" ref="AC39" si="58">IF((AND(AC38=TRUE, AB39=TRUE)), TRUE, FALSE)</f>
        <v>0</v>
      </c>
      <c r="AD39" s="41" t="b">
        <f t="shared" ref="AD39" si="59">IF((AND(AD38=TRUE, AC39=TRUE)), TRUE, FALSE)</f>
        <v>0</v>
      </c>
      <c r="AE39" s="41" t="b">
        <f t="shared" ref="AE39" si="60">IF((AND(AE38=TRUE, AD39=TRUE)), TRUE, FALSE)</f>
        <v>0</v>
      </c>
      <c r="AF39" s="41" t="b">
        <f t="shared" ref="AF39" si="61">IF((AND(AF38=TRUE, AE39=TRUE)), TRUE, FALSE)</f>
        <v>0</v>
      </c>
      <c r="AG39" s="41" t="b">
        <f t="shared" ref="AG39" si="62">IF((AND(AG38=TRUE, AF39=TRUE)), TRUE, FALSE)</f>
        <v>0</v>
      </c>
      <c r="AH39" s="41" t="b">
        <f t="shared" ref="AH39" si="63">IF((AND(AH38=TRUE, AG39=TRUE)), TRUE, FALSE)</f>
        <v>0</v>
      </c>
      <c r="AI39" s="41" t="b">
        <f t="shared" ref="AI39" si="64">IF((AND(AI38=TRUE, AH39=TRUE)), TRUE, FALSE)</f>
        <v>0</v>
      </c>
      <c r="AJ39" s="41" t="b">
        <f t="shared" ref="AJ39" si="65">IF((AND(AJ38=TRUE, AI39=TRUE)), TRUE, FALSE)</f>
        <v>0</v>
      </c>
      <c r="AK39" s="41" t="b">
        <f t="shared" ref="AK39" si="66">IF((AND(AK38=TRUE, AJ39=TRUE)), TRUE, FALSE)</f>
        <v>0</v>
      </c>
      <c r="AL39" s="41" t="b">
        <f t="shared" ref="AL39" si="67">IF((AND(AL38=TRUE, AK39=TRUE)), TRUE, FALSE)</f>
        <v>0</v>
      </c>
      <c r="AM39" s="28"/>
    </row>
    <row r="40" spans="1:39" ht="30.75" hidden="1" customHeight="1">
      <c r="A40" s="28"/>
      <c r="B40" s="28"/>
      <c r="C40" s="28"/>
      <c r="D40" s="28"/>
      <c r="E40" s="36"/>
      <c r="F40" s="36"/>
      <c r="G40" s="28"/>
      <c r="I40" s="23"/>
      <c r="J40" s="23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2"/>
    </row>
    <row r="41" spans="1:39" ht="30.75" hidden="1" customHeight="1">
      <c r="B41" s="28"/>
      <c r="C41" s="28"/>
      <c r="E41" s="28"/>
      <c r="F41" s="28"/>
      <c r="G41" s="28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 ht="30.75" hidden="1" customHeight="1">
      <c r="B42" s="28"/>
      <c r="C42" s="28"/>
      <c r="E42" s="33"/>
      <c r="F42" s="33"/>
      <c r="G42" s="28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 ht="30.75" hidden="1" customHeight="1">
      <c r="E43" s="33"/>
      <c r="F43" s="33"/>
      <c r="G43" s="28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ht="30.75" hidden="1" customHeight="1">
      <c r="E44" s="28"/>
      <c r="F44" s="28"/>
      <c r="G44" s="28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39" ht="30.75" hidden="1" customHeight="1">
      <c r="E45" s="28"/>
      <c r="F45" s="28"/>
      <c r="G45" s="28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39" ht="30.75" hidden="1" customHeight="1">
      <c r="E46" s="28"/>
      <c r="F46" s="28"/>
      <c r="G46" s="28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39" ht="30.75" hidden="1" customHeight="1">
      <c r="E47" s="28"/>
      <c r="F47" s="28"/>
      <c r="G47" s="28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39" ht="30.75" hidden="1" customHeight="1">
      <c r="E48" s="28"/>
      <c r="F48" s="28"/>
      <c r="G48" s="28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  <row r="49" spans="5:39" ht="30.75" hidden="1" customHeight="1">
      <c r="E49" s="28"/>
      <c r="F49" s="28"/>
      <c r="G49" s="28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5:39" ht="30.75" hidden="1" customHeight="1">
      <c r="E50" s="28"/>
      <c r="F50" s="28"/>
      <c r="G50" s="28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5:39" ht="30.75" hidden="1" customHeight="1">
      <c r="E51" s="28"/>
      <c r="F51" s="28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5:39" ht="30.75" hidden="1" customHeight="1">
      <c r="E52" s="28"/>
      <c r="F52" s="28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5:39" ht="30.75" hidden="1" customHeight="1">
      <c r="E53" s="28"/>
      <c r="F53" s="28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5:39" ht="30.75" hidden="1" customHeight="1">
      <c r="E54" s="28"/>
      <c r="F54" s="28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</row>
    <row r="55" spans="5:39" ht="30.75" hidden="1" customHeight="1"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</row>
    <row r="56" spans="5:39" ht="30.75" hidden="1" customHeight="1"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</row>
    <row r="57" spans="5:39" ht="30.75" hidden="1" customHeight="1"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</row>
    <row r="58" spans="5:39" ht="23.25" hidden="1" customHeight="1"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5:39" ht="23.25" hidden="1" customHeight="1"/>
    <row r="60" spans="5:39" ht="23.25" hidden="1" customHeight="1"/>
    <row r="61" spans="5:39" ht="23.25" hidden="1" customHeight="1"/>
    <row r="62" spans="5:39" ht="23.25" hidden="1" customHeight="1"/>
    <row r="63" spans="5:39" ht="23.25" hidden="1" customHeight="1"/>
    <row r="64" spans="5:39" ht="23.25" hidden="1" customHeight="1"/>
    <row r="65" ht="23.25" hidden="1" customHeight="1"/>
    <row r="66" ht="23.25" hidden="1" customHeight="1"/>
    <row r="67" ht="23.25" hidden="1" customHeight="1"/>
    <row r="68" ht="23.25" hidden="1" customHeight="1"/>
    <row r="69" ht="23.25" hidden="1" customHeight="1"/>
    <row r="70" ht="23.25" hidden="1" customHeight="1"/>
    <row r="71" ht="23.25" hidden="1" customHeight="1"/>
    <row r="72" ht="23.25" hidden="1" customHeight="1"/>
    <row r="73" ht="23.25" hidden="1" customHeight="1"/>
    <row r="74" ht="23.25" hidden="1" customHeight="1"/>
    <row r="75" ht="23.25" hidden="1" customHeight="1"/>
    <row r="76" ht="23.25" hidden="1" customHeight="1"/>
    <row r="77" ht="23.25" hidden="1" customHeight="1"/>
    <row r="78" ht="23.25" hidden="1" customHeight="1"/>
    <row r="79" ht="23.25" hidden="1" customHeight="1"/>
    <row r="80" ht="23.25" hidden="1" customHeight="1"/>
    <row r="81" ht="23.25" hidden="1" customHeight="1"/>
    <row r="82" ht="23.25" hidden="1" customHeight="1"/>
    <row r="83" ht="23.25" hidden="1" customHeight="1"/>
    <row r="84" ht="23.25" hidden="1" customHeight="1"/>
    <row r="85" ht="23.25" hidden="1" customHeight="1"/>
    <row r="86" ht="23.25" hidden="1" customHeight="1"/>
    <row r="87" ht="23.25" hidden="1" customHeight="1"/>
    <row r="88" ht="23.25" hidden="1" customHeight="1"/>
    <row r="89" ht="23.25" hidden="1" customHeight="1"/>
    <row r="90" ht="23.25" hidden="1" customHeight="1"/>
    <row r="91" ht="23.25" hidden="1" customHeight="1"/>
    <row r="92" ht="23.25" hidden="1" customHeight="1"/>
    <row r="93" ht="23.25" hidden="1" customHeight="1"/>
    <row r="94" ht="23.25" hidden="1" customHeight="1"/>
    <row r="95" ht="23.25" hidden="1" customHeight="1"/>
    <row r="96" ht="23.25" hidden="1" customHeight="1"/>
    <row r="97" ht="23.25" hidden="1" customHeight="1"/>
    <row r="98" ht="23.25" hidden="1" customHeight="1"/>
    <row r="99" ht="23.25" hidden="1" customHeight="1"/>
    <row r="100" ht="23.25" hidden="1" customHeight="1"/>
    <row r="101" ht="23.25" hidden="1" customHeight="1"/>
    <row r="102" ht="23.25" hidden="1" customHeight="1"/>
    <row r="103" ht="23.25" hidden="1" customHeight="1"/>
    <row r="104" ht="23.25" hidden="1" customHeight="1"/>
    <row r="105" ht="23.25" hidden="1" customHeight="1"/>
    <row r="106" ht="23.25" hidden="1" customHeight="1"/>
    <row r="107" ht="23.25" hidden="1" customHeight="1"/>
    <row r="108" ht="23.25" hidden="1" customHeight="1"/>
    <row r="109" ht="23.25" hidden="1" customHeight="1"/>
    <row r="110" ht="23.25" hidden="1" customHeight="1"/>
    <row r="111" ht="23.25" hidden="1" customHeight="1"/>
    <row r="112" ht="23.25" hidden="1" customHeight="1"/>
    <row r="113" ht="23.25" hidden="1" customHeight="1"/>
    <row r="114" ht="23.25" hidden="1" customHeight="1"/>
    <row r="115" ht="23.25" hidden="1" customHeight="1"/>
    <row r="116" ht="23.25" hidden="1" customHeight="1"/>
    <row r="117" ht="23.25" hidden="1" customHeight="1"/>
    <row r="118" ht="23.25" hidden="1" customHeight="1"/>
    <row r="119" ht="23.25" hidden="1" customHeight="1"/>
    <row r="120" ht="23.25" hidden="1" customHeight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</sheetData>
  <customSheetViews>
    <customSheetView guid="{65C8409E-BF11-4A2E-A0C9-71C117F2F974}" scale="85" showGridLines="0">
      <selection activeCell="AI53" sqref="A1:AI53"/>
      <pageMargins left="0.7" right="0.7" top="0.75" bottom="0.75" header="0.3" footer="0.3"/>
    </customSheetView>
  </customSheetViews>
  <mergeCells count="3">
    <mergeCell ref="C9:E9"/>
    <mergeCell ref="B5:E5"/>
    <mergeCell ref="B13:D13"/>
  </mergeCells>
  <conditionalFormatting sqref="I57:AK58 J38:AL40">
    <cfRule type="cellIs" dxfId="49" priority="166" operator="equal">
      <formula>TRUE</formula>
    </cfRule>
  </conditionalFormatting>
  <conditionalFormatting sqref="I38:I40">
    <cfRule type="expression" dxfId="48" priority="163">
      <formula>J38=TRUE</formula>
    </cfRule>
  </conditionalFormatting>
  <conditionalFormatting sqref="C9">
    <cfRule type="cellIs" dxfId="47" priority="127" operator="greaterThan">
      <formula>1</formula>
    </cfRule>
  </conditionalFormatting>
  <conditionalFormatting sqref="J9:AL37">
    <cfRule type="cellIs" dxfId="46" priority="108" operator="equal">
      <formula>TRUE</formula>
    </cfRule>
  </conditionalFormatting>
  <conditionalFormatting sqref="J8">
    <cfRule type="expression" dxfId="45" priority="107">
      <formula>J9=TRUE</formula>
    </cfRule>
  </conditionalFormatting>
  <conditionalFormatting sqref="K8:AL8">
    <cfRule type="expression" dxfId="44" priority="106">
      <formula>K9=TRUE</formula>
    </cfRule>
  </conditionalFormatting>
  <conditionalFormatting sqref="I9:I37">
    <cfRule type="expression" dxfId="43" priority="105">
      <formula>J9=TRUE</formula>
    </cfRule>
  </conditionalFormatting>
  <conditionalFormatting sqref="I8:I9">
    <cfRule type="expression" dxfId="42" priority="104">
      <formula>$A$26="21"</formula>
    </cfRule>
  </conditionalFormatting>
  <conditionalFormatting sqref="I9">
    <cfRule type="expression" dxfId="41" priority="100">
      <formula>$A$25=11</formula>
    </cfRule>
    <cfRule type="expression" dxfId="40" priority="102">
      <formula>$A$27&gt;20</formula>
    </cfRule>
  </conditionalFormatting>
  <conditionalFormatting sqref="I9:J9">
    <cfRule type="expression" dxfId="39" priority="101">
      <formula>$A$27=12</formula>
    </cfRule>
  </conditionalFormatting>
  <conditionalFormatting sqref="J8:J39">
    <cfRule type="expression" dxfId="38" priority="97">
      <formula>$C$12=1</formula>
    </cfRule>
  </conditionalFormatting>
  <conditionalFormatting sqref="B13:B14">
    <cfRule type="expression" dxfId="37" priority="94">
      <formula>$B$12&gt;10</formula>
    </cfRule>
  </conditionalFormatting>
  <conditionalFormatting sqref="C9:H9 H8:H39">
    <cfRule type="expression" dxfId="36" priority="74">
      <formula>$C$9="false"</formula>
    </cfRule>
  </conditionalFormatting>
  <conditionalFormatting sqref="I57:I58 J38:J40">
    <cfRule type="expression" dxfId="35" priority="207">
      <formula>$F$18=1</formula>
    </cfRule>
  </conditionalFormatting>
  <conditionalFormatting sqref="H8:H39">
    <cfRule type="cellIs" dxfId="34" priority="42" operator="equal">
      <formula>TRUE</formula>
    </cfRule>
  </conditionalFormatting>
  <conditionalFormatting sqref="G19">
    <cfRule type="expression" dxfId="33" priority="230">
      <formula>$F$18="Yes"</formula>
    </cfRule>
  </conditionalFormatting>
  <conditionalFormatting sqref="I9:AL9">
    <cfRule type="expression" dxfId="32" priority="250">
      <formula>$B$12=1</formula>
    </cfRule>
    <cfRule type="expression" dxfId="31" priority="251">
      <formula>$B$37=1</formula>
    </cfRule>
  </conditionalFormatting>
  <conditionalFormatting sqref="B16">
    <cfRule type="expression" dxfId="30" priority="35">
      <formula>C16&gt;0</formula>
    </cfRule>
  </conditionalFormatting>
  <conditionalFormatting sqref="B17:B21">
    <cfRule type="expression" dxfId="29" priority="33">
      <formula>C17&gt;0</formula>
    </cfRule>
  </conditionalFormatting>
  <conditionalFormatting sqref="C16">
    <cfRule type="expression" dxfId="28" priority="32">
      <formula>C16&gt;0</formula>
    </cfRule>
  </conditionalFormatting>
  <conditionalFormatting sqref="C17:C21">
    <cfRule type="expression" dxfId="27" priority="31">
      <formula>C17&gt;0</formula>
    </cfRule>
  </conditionalFormatting>
  <conditionalFormatting sqref="E19:F23">
    <cfRule type="expression" dxfId="26" priority="21">
      <formula>F19=TRUE</formula>
    </cfRule>
  </conditionalFormatting>
  <conditionalFormatting sqref="J8:J37">
    <cfRule type="expression" dxfId="25" priority="262">
      <formula>#REF!=1</formula>
    </cfRule>
  </conditionalFormatting>
  <conditionalFormatting sqref="I8">
    <cfRule type="expression" dxfId="24" priority="263">
      <formula>$C$12=1</formula>
    </cfRule>
    <cfRule type="expression" dxfId="23" priority="264">
      <formula>$B$12=1</formula>
    </cfRule>
    <cfRule type="expression" dxfId="22" priority="265">
      <formula>#REF!=1</formula>
    </cfRule>
    <cfRule type="expression" dxfId="21" priority="266">
      <formula>$A$25="11"</formula>
    </cfRule>
    <cfRule type="expression" dxfId="20" priority="267">
      <formula>$J$9=TRUE</formula>
    </cfRule>
  </conditionalFormatting>
  <conditionalFormatting sqref="D24:F27">
    <cfRule type="expression" dxfId="19" priority="20">
      <formula>E24=TRUE</formula>
    </cfRule>
  </conditionalFormatting>
  <conditionalFormatting sqref="E16">
    <cfRule type="expression" dxfId="10" priority="17">
      <formula>F16&gt;0</formula>
    </cfRule>
    <cfRule type="cellIs" dxfId="9" priority="4" operator="equal">
      <formula>"-"</formula>
    </cfRule>
  </conditionalFormatting>
  <conditionalFormatting sqref="E17:E18">
    <cfRule type="expression" dxfId="18" priority="16">
      <formula>F17&gt;0</formula>
    </cfRule>
  </conditionalFormatting>
  <conditionalFormatting sqref="F16">
    <cfRule type="expression" dxfId="14" priority="13">
      <formula>F16=FALSE</formula>
    </cfRule>
    <cfRule type="expression" dxfId="15" priority="15">
      <formula>F16&gt;0</formula>
    </cfRule>
    <cfRule type="expression" dxfId="13" priority="6">
      <formula>$E$16="-"</formula>
    </cfRule>
  </conditionalFormatting>
  <conditionalFormatting sqref="F17:F18">
    <cfRule type="expression" dxfId="17" priority="14">
      <formula>F17&gt;0</formula>
    </cfRule>
  </conditionalFormatting>
  <conditionalFormatting sqref="F17">
    <cfRule type="expression" dxfId="12" priority="12">
      <formula>F17=FALSE</formula>
    </cfRule>
    <cfRule type="expression" dxfId="11" priority="5">
      <formula>$E$17="-"</formula>
    </cfRule>
  </conditionalFormatting>
  <conditionalFormatting sqref="F18">
    <cfRule type="expression" dxfId="4" priority="9">
      <formula>"F18=FALSE"</formula>
    </cfRule>
    <cfRule type="expression" dxfId="5" priority="10">
      <formula>"F18=FALSE"</formula>
    </cfRule>
    <cfRule type="expression" dxfId="6" priority="11">
      <formula>"F18=FALSE"</formula>
    </cfRule>
    <cfRule type="expression" dxfId="3" priority="1">
      <formula>$E$18="-"</formula>
    </cfRule>
  </conditionalFormatting>
  <conditionalFormatting sqref="F18">
    <cfRule type="expression" dxfId="16" priority="8">
      <formula>F18=FALSE</formula>
    </cfRule>
  </conditionalFormatting>
  <conditionalFormatting sqref="E17">
    <cfRule type="cellIs" dxfId="8" priority="3" operator="equal">
      <formula>"-"</formula>
    </cfRule>
  </conditionalFormatting>
  <conditionalFormatting sqref="E18">
    <cfRule type="cellIs" dxfId="7" priority="2" operator="equal">
      <formula>"-"</formula>
    </cfRule>
  </conditionalFormatting>
  <dataValidations count="8">
    <dataValidation type="list" allowBlank="1" showInputMessage="1" showErrorMessage="1" sqref="E8" xr:uid="{25D73A28-598B-4AE1-ADDB-135C2AA737F3}">
      <formula1>INDIRECT(C8)</formula1>
    </dataValidation>
    <dataValidation type="custom" allowBlank="1" showInputMessage="1" showErrorMessage="1" sqref="B15:C21 F15:F18 E16:E18" xr:uid="{D2CAA0F8-38E7-4A0B-857F-504326B71210}">
      <formula1>"zzzzzzzzz"</formula1>
    </dataValidation>
    <dataValidation type="custom" allowBlank="1" showInputMessage="1" showErrorMessage="1" sqref="F28" xr:uid="{49D44A84-2949-445E-ADAE-DDC34F43B589}">
      <formula1>"zzzzzzzzzzzzzzzzz"</formula1>
    </dataValidation>
    <dataValidation type="custom" allowBlank="1" showInputMessage="1" showErrorMessage="1" sqref="I1:XFD1048576 G15:H1048576" xr:uid="{57B54E27-7E33-4691-AFBA-496370C11D1B}">
      <formula1>"zzzzzzzzzzzzzzzzzzz"</formula1>
    </dataValidation>
    <dataValidation type="custom" allowBlank="1" showInputMessage="1" showErrorMessage="1" sqref="E20:F20 E23:F23 E19 E21:E22 E24" xr:uid="{A21988B9-EF1D-4EA6-BDE2-C395D05CCEF1}">
      <formula1>"zzzzzzzzzzzzzzz"</formula1>
    </dataValidation>
    <dataValidation type="list" allowBlank="1" showInputMessage="1" showErrorMessage="1" sqref="F22" xr:uid="{D12334E9-9203-42B8-999C-98B7A35186FA}">
      <formula1>"Yes,No"</formula1>
    </dataValidation>
    <dataValidation type="list" allowBlank="1" showInputMessage="1" showErrorMessage="1" sqref="F19" xr:uid="{52C3C264-5D0A-4DDC-882F-C1C05E8F05E7}">
      <formula1>"Small,Medium,Large"</formula1>
    </dataValidation>
    <dataValidation type="custom" allowBlank="1" showInputMessage="1" showErrorMessage="1" sqref="D15:D33 D10:E12 A9:E9 A10:C10 A8 A11:A33 B22:C33 A1:E7 B13:D14 E13:E15 F1:H14" xr:uid="{57E7106C-FE8C-4CDF-BB30-5F9A845ECDAE}">
      <formula1>"zzzzzzzzzzzzzzzzzz"</formula1>
    </dataValidation>
  </dataValidations>
  <hyperlinks>
    <hyperlink ref="B37" r:id="rId1" display="legrandav.com/chief" xr:uid="{B6E47568-DF40-DF47-8384-5A8FDE42983A}"/>
    <hyperlink ref="B24" r:id="rId2" xr:uid="{1E425828-E0DD-4082-B0CF-F1F1E18C6E0D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E6F960-DA40-4B15-825F-3D2C36191D93}">
          <x14:formula1>
            <xm:f>Tables!$B$5:$B$34</xm:f>
          </x14:formula1>
          <xm:sqref>C12</xm:sqref>
        </x14:dataValidation>
        <x14:dataValidation type="list" allowBlank="1" showInputMessage="1" showErrorMessage="1" xr:uid="{C9A51061-5530-4B39-B490-305866345A08}">
          <x14:formula1>
            <xm:f>Tables!$B$5:$B$3435</xm:f>
          </x14:formula1>
          <xm:sqref>B12</xm:sqref>
        </x14:dataValidation>
        <x14:dataValidation type="list" allowBlank="1" showInputMessage="1" showErrorMessage="1" xr:uid="{C0958077-D1A0-4D85-B5E4-0499427C302B}">
          <x14:formula1>
            <xm:f>Tables!$AS$5:$AS$31</xm:f>
          </x14:formula1>
          <xm:sqref>C8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ED014CFB5149AA7EF038A61C07B4" ma:contentTypeVersion="13" ma:contentTypeDescription="Crée un document." ma:contentTypeScope="" ma:versionID="caad2b8153bd49fb9acf1abb6d87cb13">
  <xsd:schema xmlns:xsd="http://www.w3.org/2001/XMLSchema" xmlns:xs="http://www.w3.org/2001/XMLSchema" xmlns:p="http://schemas.microsoft.com/office/2006/metadata/properties" xmlns:ns3="3487937a-0d24-4d2a-bb18-04a0e26626b1" xmlns:ns4="d7f296e3-5d7b-42ee-8841-9d7656658f80" targetNamespace="http://schemas.microsoft.com/office/2006/metadata/properties" ma:root="true" ma:fieldsID="770afc5fd4dafc23c3bfddefebccb84c" ns3:_="" ns4:_="">
    <xsd:import namespace="3487937a-0d24-4d2a-bb18-04a0e26626b1"/>
    <xsd:import namespace="d7f296e3-5d7b-42ee-8841-9d7656658f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7937a-0d24-4d2a-bb18-04a0e2662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296e3-5d7b-42ee-8841-9d7656658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F8798-0159-47AB-860E-909A867B4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7937a-0d24-4d2a-bb18-04a0e26626b1"/>
    <ds:schemaRef ds:uri="d7f296e3-5d7b-42ee-8841-9d7656658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4C1EA8-6AE6-4F4B-BF90-9A7B9A83E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91E7B-8391-4B3B-B049-EE5C3D5BCF39}">
  <ds:schemaRefs>
    <ds:schemaRef ds:uri="d7f296e3-5d7b-42ee-8841-9d7656658f8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487937a-0d24-4d2a-bb18-04a0e26626b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47</vt:i4>
      </vt:variant>
    </vt:vector>
  </HeadingPairs>
  <TitlesOfParts>
    <vt:vector size="48" baseType="lpstr">
      <vt:lpstr>Configure Tool</vt:lpstr>
      <vt:lpstr>ABSEN</vt:lpstr>
      <vt:lpstr>ABSENP</vt:lpstr>
      <vt:lpstr>AOTO</vt:lpstr>
      <vt:lpstr>BAKO</vt:lpstr>
      <vt:lpstr>BARCO</vt:lpstr>
      <vt:lpstr>CALL</vt:lpstr>
      <vt:lpstr>CHAINZONE_IMPOSA</vt:lpstr>
      <vt:lpstr>CHRISTIE</vt:lpstr>
      <vt:lpstr>COLEDER</vt:lpstr>
      <vt:lpstr>DELTA</vt:lpstr>
      <vt:lpstr>DGX</vt:lpstr>
      <vt:lpstr>DIGITAL</vt:lpstr>
      <vt:lpstr>DISPLAY</vt:lpstr>
      <vt:lpstr>ESDLUMEN</vt:lpstr>
      <vt:lpstr>GLIC</vt:lpstr>
      <vt:lpstr>high</vt:lpstr>
      <vt:lpstr>INFI_LED</vt:lpstr>
      <vt:lpstr>LEYARD</vt:lpstr>
      <vt:lpstr>LG</vt:lpstr>
      <vt:lpstr>LIGHTHOUSE</vt:lpstr>
      <vt:lpstr>man</vt:lpstr>
      <vt:lpstr>MANMOD</vt:lpstr>
      <vt:lpstr>manNA</vt:lpstr>
      <vt:lpstr>MANNEW</vt:lpstr>
      <vt:lpstr>MANNEW2</vt:lpstr>
      <vt:lpstr>manverify</vt:lpstr>
      <vt:lpstr>MFGSER</vt:lpstr>
      <vt:lpstr>MITSUBISHI</vt:lpstr>
      <vt:lpstr>MSRP</vt:lpstr>
      <vt:lpstr>NANOLUMENS</vt:lpstr>
      <vt:lpstr>Part</vt:lpstr>
      <vt:lpstr>PHILIPS</vt:lpstr>
      <vt:lpstr>PixelFlex</vt:lpstr>
      <vt:lpstr>samsung</vt:lpstr>
      <vt:lpstr>side</vt:lpstr>
      <vt:lpstr>Side12</vt:lpstr>
      <vt:lpstr>Side23</vt:lpstr>
      <vt:lpstr>SILICONCORE</vt:lpstr>
      <vt:lpstr>size</vt:lpstr>
      <vt:lpstr>tileshigh</vt:lpstr>
      <vt:lpstr>type123</vt:lpstr>
      <vt:lpstr>type234</vt:lpstr>
      <vt:lpstr>type2345</vt:lpstr>
      <vt:lpstr>UNILUMIN</vt:lpstr>
      <vt:lpstr>VANGUARD</vt:lpstr>
      <vt:lpstr>VISUAL</vt:lpstr>
      <vt:lpstr>YES_TECH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Westin</dc:creator>
  <cp:lastModifiedBy>David Morris</cp:lastModifiedBy>
  <dcterms:created xsi:type="dcterms:W3CDTF">2019-09-17T21:47:14Z</dcterms:created>
  <dcterms:modified xsi:type="dcterms:W3CDTF">2021-03-10T18:45:03Z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2e343041-01b5-4d37-a1eb-ef9cfc7fc87e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0x010100F1AAED014CFB5149AA7EF038A61C07B4</vt:lpwstr>
  </property>
</Properties>
</file>